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N31" i="1" l="1"/>
  <c r="P81" i="1" l="1"/>
  <c r="K12" i="1" l="1"/>
  <c r="I66" i="1" l="1"/>
  <c r="R93" i="1" l="1"/>
  <c r="Q93" i="1"/>
  <c r="P93" i="1"/>
  <c r="O93" i="1"/>
  <c r="N93" i="1"/>
  <c r="H93" i="1"/>
  <c r="E93" i="1"/>
  <c r="D93" i="1"/>
  <c r="O19" i="1"/>
  <c r="N56" i="1" l="1"/>
  <c r="G19" i="1" l="1"/>
  <c r="G89" i="1" l="1"/>
  <c r="E56" i="1"/>
  <c r="S35" i="1"/>
  <c r="S93" i="1" s="1"/>
  <c r="T93" i="1" s="1"/>
  <c r="Q35" i="1"/>
  <c r="P35" i="1"/>
  <c r="O35" i="1"/>
  <c r="N35" i="1"/>
  <c r="L35" i="1"/>
  <c r="L93" i="1" s="1"/>
  <c r="J35" i="1"/>
  <c r="J93" i="1" s="1"/>
  <c r="H35" i="1"/>
  <c r="G35" i="1"/>
  <c r="G93" i="1" s="1"/>
  <c r="F35" i="1"/>
  <c r="F93" i="1" s="1"/>
  <c r="E35" i="1"/>
  <c r="D35" i="1"/>
  <c r="S46" i="1"/>
  <c r="Q46" i="1"/>
  <c r="Q91" i="1" s="1"/>
  <c r="P46" i="1"/>
  <c r="O46" i="1"/>
  <c r="N46" i="1"/>
  <c r="L46" i="1"/>
  <c r="J46" i="1"/>
  <c r="H46" i="1"/>
  <c r="H91" i="1" s="1"/>
  <c r="G46" i="1"/>
  <c r="I37" i="1"/>
  <c r="M37" i="1" s="1"/>
  <c r="E46" i="1"/>
  <c r="D46" i="1"/>
  <c r="D91" i="1" s="1"/>
  <c r="R34" i="1"/>
  <c r="T34" i="1" s="1"/>
  <c r="K34" i="1"/>
  <c r="R33" i="1"/>
  <c r="T33" i="1" s="1"/>
  <c r="I33" i="1"/>
  <c r="K33" i="1" s="1"/>
  <c r="S87" i="1"/>
  <c r="Q87" i="1"/>
  <c r="P87" i="1"/>
  <c r="O87" i="1"/>
  <c r="N87" i="1"/>
  <c r="L87" i="1"/>
  <c r="J87" i="1"/>
  <c r="H87" i="1"/>
  <c r="G87" i="1"/>
  <c r="F87" i="1"/>
  <c r="E87" i="1"/>
  <c r="D87" i="1"/>
  <c r="R86" i="1"/>
  <c r="T86" i="1" s="1"/>
  <c r="I86" i="1"/>
  <c r="K86" i="1" s="1"/>
  <c r="R85" i="1"/>
  <c r="T85" i="1" s="1"/>
  <c r="I85" i="1"/>
  <c r="M85" i="1" s="1"/>
  <c r="S81" i="1"/>
  <c r="Q81" i="1"/>
  <c r="O81" i="1"/>
  <c r="N81" i="1"/>
  <c r="L81" i="1"/>
  <c r="J81" i="1"/>
  <c r="H81" i="1"/>
  <c r="G81" i="1"/>
  <c r="F81" i="1"/>
  <c r="E81" i="1"/>
  <c r="D81" i="1"/>
  <c r="R80" i="1"/>
  <c r="T80" i="1" s="1"/>
  <c r="I80" i="1"/>
  <c r="M80" i="1" s="1"/>
  <c r="R79" i="1"/>
  <c r="T79" i="1" s="1"/>
  <c r="I79" i="1"/>
  <c r="M79" i="1" s="1"/>
  <c r="R78" i="1"/>
  <c r="T78" i="1" s="1"/>
  <c r="I78" i="1"/>
  <c r="K78" i="1" s="1"/>
  <c r="R77" i="1"/>
  <c r="T77" i="1" s="1"/>
  <c r="I77" i="1"/>
  <c r="M77" i="1" s="1"/>
  <c r="S75" i="1"/>
  <c r="Q75" i="1"/>
  <c r="P75" i="1"/>
  <c r="O75" i="1"/>
  <c r="N75" i="1"/>
  <c r="L75" i="1"/>
  <c r="J75" i="1"/>
  <c r="H75" i="1"/>
  <c r="G75" i="1"/>
  <c r="F75" i="1"/>
  <c r="E75" i="1"/>
  <c r="D75" i="1"/>
  <c r="R74" i="1"/>
  <c r="T74" i="1" s="1"/>
  <c r="I74" i="1"/>
  <c r="K74" i="1" s="1"/>
  <c r="T73" i="1"/>
  <c r="I73" i="1"/>
  <c r="K73" i="1" s="1"/>
  <c r="R72" i="1"/>
  <c r="T72" i="1" s="1"/>
  <c r="I72" i="1"/>
  <c r="K72" i="1" s="1"/>
  <c r="S70" i="1"/>
  <c r="Q70" i="1"/>
  <c r="P70" i="1"/>
  <c r="O70" i="1"/>
  <c r="N70" i="1"/>
  <c r="L70" i="1"/>
  <c r="J70" i="1"/>
  <c r="H70" i="1"/>
  <c r="G70" i="1"/>
  <c r="F70" i="1"/>
  <c r="E70" i="1"/>
  <c r="D70" i="1"/>
  <c r="R69" i="1"/>
  <c r="T69" i="1" s="1"/>
  <c r="I69" i="1"/>
  <c r="K69" i="1" s="1"/>
  <c r="R68" i="1"/>
  <c r="T68" i="1" s="1"/>
  <c r="I68" i="1"/>
  <c r="M68" i="1" s="1"/>
  <c r="R67" i="1"/>
  <c r="T67" i="1" s="1"/>
  <c r="I67" i="1"/>
  <c r="K67" i="1" s="1"/>
  <c r="R66" i="1"/>
  <c r="T66" i="1" s="1"/>
  <c r="M66" i="1"/>
  <c r="S64" i="1"/>
  <c r="Q64" i="1"/>
  <c r="P64" i="1"/>
  <c r="O64" i="1"/>
  <c r="N64" i="1"/>
  <c r="L64" i="1"/>
  <c r="J64" i="1"/>
  <c r="H64" i="1"/>
  <c r="G64" i="1"/>
  <c r="E64" i="1"/>
  <c r="D64" i="1"/>
  <c r="R63" i="1"/>
  <c r="T63" i="1" s="1"/>
  <c r="I63" i="1"/>
  <c r="K63" i="1" s="1"/>
  <c r="R62" i="1"/>
  <c r="T62" i="1" s="1"/>
  <c r="I62" i="1"/>
  <c r="K62" i="1" s="1"/>
  <c r="R61" i="1"/>
  <c r="T61" i="1" s="1"/>
  <c r="I61" i="1"/>
  <c r="M61" i="1" s="1"/>
  <c r="R60" i="1"/>
  <c r="T60" i="1" s="1"/>
  <c r="I60" i="1"/>
  <c r="M60" i="1" s="1"/>
  <c r="R59" i="1"/>
  <c r="T59" i="1" s="1"/>
  <c r="I59" i="1"/>
  <c r="S55" i="1"/>
  <c r="Q55" i="1"/>
  <c r="P55" i="1"/>
  <c r="O55" i="1"/>
  <c r="N55" i="1"/>
  <c r="L55" i="1"/>
  <c r="J55" i="1"/>
  <c r="H55" i="1"/>
  <c r="H92" i="1" s="1"/>
  <c r="G55" i="1"/>
  <c r="F55" i="1"/>
  <c r="E55" i="1"/>
  <c r="D55" i="1"/>
  <c r="D92" i="1" s="1"/>
  <c r="R54" i="1"/>
  <c r="T54" i="1" s="1"/>
  <c r="I54" i="1"/>
  <c r="M54" i="1" s="1"/>
  <c r="R53" i="1"/>
  <c r="T53" i="1" s="1"/>
  <c r="I53" i="1"/>
  <c r="K53" i="1" s="1"/>
  <c r="R52" i="1"/>
  <c r="T52" i="1" s="1"/>
  <c r="I52" i="1"/>
  <c r="M52" i="1" s="1"/>
  <c r="R51" i="1"/>
  <c r="T51" i="1" s="1"/>
  <c r="I51" i="1"/>
  <c r="M51" i="1" s="1"/>
  <c r="R50" i="1"/>
  <c r="T50" i="1" s="1"/>
  <c r="I50" i="1"/>
  <c r="M50" i="1" s="1"/>
  <c r="R49" i="1"/>
  <c r="T49" i="1" s="1"/>
  <c r="I49" i="1"/>
  <c r="K49" i="1" s="1"/>
  <c r="R48" i="1"/>
  <c r="T48" i="1" s="1"/>
  <c r="I48" i="1"/>
  <c r="K48" i="1" s="1"/>
  <c r="P91" i="1"/>
  <c r="R45" i="1"/>
  <c r="T45" i="1" s="1"/>
  <c r="I45" i="1"/>
  <c r="M45" i="1" s="1"/>
  <c r="M44" i="1"/>
  <c r="K44" i="1"/>
  <c r="R43" i="1"/>
  <c r="T43" i="1" s="1"/>
  <c r="I43" i="1"/>
  <c r="K43" i="1" s="1"/>
  <c r="M42" i="1"/>
  <c r="I42" i="1"/>
  <c r="K42" i="1" s="1"/>
  <c r="R41" i="1"/>
  <c r="T41" i="1" s="1"/>
  <c r="I41" i="1"/>
  <c r="K41" i="1" s="1"/>
  <c r="I40" i="1"/>
  <c r="M40" i="1" s="1"/>
  <c r="I39" i="1"/>
  <c r="K39" i="1" s="1"/>
  <c r="I38" i="1"/>
  <c r="K38" i="1" s="1"/>
  <c r="R37" i="1"/>
  <c r="T37" i="1" s="1"/>
  <c r="S31" i="1"/>
  <c r="Q31" i="1"/>
  <c r="P31" i="1"/>
  <c r="O31" i="1"/>
  <c r="O90" i="1" s="1"/>
  <c r="N90" i="1"/>
  <c r="L31" i="1"/>
  <c r="J31" i="1"/>
  <c r="H31" i="1"/>
  <c r="G31" i="1"/>
  <c r="G90" i="1" s="1"/>
  <c r="F31" i="1"/>
  <c r="F90" i="1" s="1"/>
  <c r="E31" i="1"/>
  <c r="E90" i="1" s="1"/>
  <c r="D31" i="1"/>
  <c r="D90" i="1" s="1"/>
  <c r="R30" i="1"/>
  <c r="T30" i="1" s="1"/>
  <c r="I30" i="1"/>
  <c r="M30" i="1" s="1"/>
  <c r="R29" i="1"/>
  <c r="T29" i="1" s="1"/>
  <c r="I29" i="1"/>
  <c r="M29" i="1" s="1"/>
  <c r="R28" i="1"/>
  <c r="T28" i="1" s="1"/>
  <c r="I28" i="1"/>
  <c r="M28" i="1" s="1"/>
  <c r="R27" i="1"/>
  <c r="T27" i="1" s="1"/>
  <c r="I27" i="1"/>
  <c r="K27" i="1" s="1"/>
  <c r="R26" i="1"/>
  <c r="T26" i="1" s="1"/>
  <c r="I26" i="1"/>
  <c r="M26" i="1" s="1"/>
  <c r="R25" i="1"/>
  <c r="T25" i="1" s="1"/>
  <c r="I25" i="1"/>
  <c r="M25" i="1" s="1"/>
  <c r="R24" i="1"/>
  <c r="T24" i="1" s="1"/>
  <c r="I24" i="1"/>
  <c r="M24" i="1" s="1"/>
  <c r="R23" i="1"/>
  <c r="T23" i="1" s="1"/>
  <c r="I23" i="1"/>
  <c r="K23" i="1" s="1"/>
  <c r="R22" i="1"/>
  <c r="T22" i="1" s="1"/>
  <c r="I22" i="1"/>
  <c r="M22" i="1" s="1"/>
  <c r="R21" i="1"/>
  <c r="T21" i="1" s="1"/>
  <c r="I21" i="1"/>
  <c r="K21" i="1" s="1"/>
  <c r="S19" i="1"/>
  <c r="Q19" i="1"/>
  <c r="P19" i="1"/>
  <c r="O89" i="1"/>
  <c r="N19" i="1"/>
  <c r="N89" i="1" s="1"/>
  <c r="L19" i="1"/>
  <c r="J19" i="1"/>
  <c r="H19" i="1"/>
  <c r="F19" i="1"/>
  <c r="E19" i="1"/>
  <c r="D19" i="1"/>
  <c r="D89" i="1" s="1"/>
  <c r="R18" i="1"/>
  <c r="T18" i="1" s="1"/>
  <c r="I18" i="1"/>
  <c r="K18" i="1" s="1"/>
  <c r="R17" i="1"/>
  <c r="T17" i="1" s="1"/>
  <c r="I17" i="1"/>
  <c r="M17" i="1" s="1"/>
  <c r="R16" i="1"/>
  <c r="T16" i="1" s="1"/>
  <c r="I16" i="1"/>
  <c r="M16" i="1" s="1"/>
  <c r="R15" i="1"/>
  <c r="T15" i="1" s="1"/>
  <c r="I15" i="1"/>
  <c r="K15" i="1" s="1"/>
  <c r="R14" i="1"/>
  <c r="T14" i="1" s="1"/>
  <c r="I14" i="1"/>
  <c r="K14" i="1" s="1"/>
  <c r="R13" i="1"/>
  <c r="T13" i="1" s="1"/>
  <c r="I13" i="1"/>
  <c r="K13" i="1" s="1"/>
  <c r="R12" i="1"/>
  <c r="T12" i="1" s="1"/>
  <c r="I12" i="1"/>
  <c r="M12" i="1" s="1"/>
  <c r="R11" i="1"/>
  <c r="T11" i="1" s="1"/>
  <c r="I11" i="1"/>
  <c r="M11" i="1" s="1"/>
  <c r="R10" i="1"/>
  <c r="T10" i="1" s="1"/>
  <c r="I10" i="1"/>
  <c r="K10" i="1" s="1"/>
  <c r="R9" i="1"/>
  <c r="T9" i="1" s="1"/>
  <c r="I9" i="1"/>
  <c r="M9" i="1" s="1"/>
  <c r="R8" i="1"/>
  <c r="T8" i="1" s="1"/>
  <c r="I8" i="1"/>
  <c r="K8" i="1" s="1"/>
  <c r="I93" i="1" l="1"/>
  <c r="M93" i="1" s="1"/>
  <c r="M34" i="1"/>
  <c r="M39" i="1"/>
  <c r="O56" i="1"/>
  <c r="L91" i="1"/>
  <c r="D56" i="1"/>
  <c r="F46" i="1"/>
  <c r="I46" i="1" s="1"/>
  <c r="K46" i="1" s="1"/>
  <c r="M43" i="1"/>
  <c r="P56" i="1"/>
  <c r="G56" i="1"/>
  <c r="Q56" i="1"/>
  <c r="Q90" i="1"/>
  <c r="H90" i="1"/>
  <c r="I90" i="1" s="1"/>
  <c r="H89" i="1"/>
  <c r="H56" i="1"/>
  <c r="S56" i="1"/>
  <c r="J91" i="1"/>
  <c r="L56" i="1"/>
  <c r="J56" i="1"/>
  <c r="S91" i="1"/>
  <c r="L90" i="1"/>
  <c r="R35" i="1"/>
  <c r="T35" i="1" s="1"/>
  <c r="I35" i="1"/>
  <c r="M35" i="1" s="1"/>
  <c r="F92" i="1"/>
  <c r="J82" i="1"/>
  <c r="L82" i="1"/>
  <c r="M33" i="1"/>
  <c r="N82" i="1"/>
  <c r="R75" i="1"/>
  <c r="T75" i="1" s="1"/>
  <c r="M72" i="1"/>
  <c r="O91" i="1"/>
  <c r="Q82" i="1"/>
  <c r="M38" i="1"/>
  <c r="E91" i="1"/>
  <c r="K79" i="1"/>
  <c r="G92" i="1"/>
  <c r="S92" i="1"/>
  <c r="M73" i="1"/>
  <c r="J92" i="1"/>
  <c r="R19" i="1"/>
  <c r="T19" i="1" s="1"/>
  <c r="P90" i="1"/>
  <c r="N88" i="1"/>
  <c r="I87" i="1"/>
  <c r="K87" i="1" s="1"/>
  <c r="I75" i="1"/>
  <c r="M75" i="1" s="1"/>
  <c r="M78" i="1"/>
  <c r="R81" i="1"/>
  <c r="T81" i="1" s="1"/>
  <c r="N92" i="1"/>
  <c r="I19" i="1"/>
  <c r="M19" i="1" s="1"/>
  <c r="K50" i="1"/>
  <c r="E88" i="1"/>
  <c r="K85" i="1"/>
  <c r="M53" i="1"/>
  <c r="Q92" i="1"/>
  <c r="M63" i="1"/>
  <c r="R64" i="1"/>
  <c r="T64" i="1" s="1"/>
  <c r="M67" i="1"/>
  <c r="R70" i="1"/>
  <c r="D82" i="1"/>
  <c r="O92" i="1"/>
  <c r="I92" i="1"/>
  <c r="L89" i="1"/>
  <c r="J90" i="1"/>
  <c r="I70" i="1"/>
  <c r="K70" i="1" s="1"/>
  <c r="E82" i="1"/>
  <c r="P82" i="1"/>
  <c r="E89" i="1"/>
  <c r="K68" i="1"/>
  <c r="K54" i="1"/>
  <c r="P89" i="1"/>
  <c r="R46" i="1"/>
  <c r="T46" i="1" s="1"/>
  <c r="M49" i="1"/>
  <c r="L92" i="1"/>
  <c r="M62" i="1"/>
  <c r="H82" i="1"/>
  <c r="R87" i="1"/>
  <c r="T87" i="1" s="1"/>
  <c r="M15" i="1"/>
  <c r="M10" i="1"/>
  <c r="K24" i="1"/>
  <c r="M27" i="1"/>
  <c r="M18" i="1"/>
  <c r="K11" i="1"/>
  <c r="M14" i="1"/>
  <c r="K28" i="1"/>
  <c r="M23" i="1"/>
  <c r="M59" i="1"/>
  <c r="K59" i="1"/>
  <c r="T70" i="1"/>
  <c r="R31" i="1"/>
  <c r="T31" i="1" s="1"/>
  <c r="K29" i="1"/>
  <c r="K51" i="1"/>
  <c r="I55" i="1"/>
  <c r="K55" i="1" s="1"/>
  <c r="M8" i="1"/>
  <c r="M21" i="1"/>
  <c r="K26" i="1"/>
  <c r="R55" i="1"/>
  <c r="T55" i="1" s="1"/>
  <c r="K61" i="1"/>
  <c r="F64" i="1"/>
  <c r="F82" i="1" s="1"/>
  <c r="K66" i="1"/>
  <c r="M69" i="1"/>
  <c r="M86" i="1"/>
  <c r="M13" i="1"/>
  <c r="M41" i="1"/>
  <c r="M48" i="1"/>
  <c r="N91" i="1"/>
  <c r="E92" i="1"/>
  <c r="Q89" i="1"/>
  <c r="G91" i="1"/>
  <c r="G82" i="1"/>
  <c r="O82" i="1"/>
  <c r="J89" i="1"/>
  <c r="K25" i="1"/>
  <c r="K40" i="1"/>
  <c r="K60" i="1"/>
  <c r="K9" i="1"/>
  <c r="K30" i="1"/>
  <c r="K37" i="1"/>
  <c r="I81" i="1"/>
  <c r="K81" i="1" s="1"/>
  <c r="S89" i="1"/>
  <c r="P92" i="1"/>
  <c r="K45" i="1"/>
  <c r="K80" i="1"/>
  <c r="K17" i="1"/>
  <c r="K22" i="1"/>
  <c r="K52" i="1"/>
  <c r="K77" i="1"/>
  <c r="I31" i="1"/>
  <c r="M31" i="1" s="1"/>
  <c r="S90" i="1"/>
  <c r="K16" i="1"/>
  <c r="S82" i="1"/>
  <c r="K93" i="1" l="1"/>
  <c r="K35" i="1"/>
  <c r="O88" i="1"/>
  <c r="F89" i="1"/>
  <c r="I89" i="1" s="1"/>
  <c r="M55" i="1"/>
  <c r="F91" i="1"/>
  <c r="I91" i="1" s="1"/>
  <c r="F56" i="1"/>
  <c r="I56" i="1" s="1"/>
  <c r="K56" i="1" s="1"/>
  <c r="R90" i="1"/>
  <c r="T90" i="1" s="1"/>
  <c r="Q88" i="1"/>
  <c r="H88" i="1"/>
  <c r="S88" i="1"/>
  <c r="M92" i="1"/>
  <c r="L88" i="1"/>
  <c r="J88" i="1"/>
  <c r="M90" i="1"/>
  <c r="R92" i="1"/>
  <c r="T92" i="1" s="1"/>
  <c r="K92" i="1"/>
  <c r="M46" i="1"/>
  <c r="G88" i="1"/>
  <c r="R82" i="1"/>
  <c r="T82" i="1" s="1"/>
  <c r="R91" i="1"/>
  <c r="T91" i="1" s="1"/>
  <c r="I64" i="1"/>
  <c r="K75" i="1"/>
  <c r="R89" i="1"/>
  <c r="T89" i="1" s="1"/>
  <c r="M87" i="1"/>
  <c r="P88" i="1"/>
  <c r="K19" i="1"/>
  <c r="M70" i="1"/>
  <c r="K31" i="1"/>
  <c r="K90" i="1"/>
  <c r="R56" i="1"/>
  <c r="T56" i="1" s="1"/>
  <c r="M81" i="1"/>
  <c r="D88" i="1"/>
  <c r="I82" i="1"/>
  <c r="K89" i="1" l="1"/>
  <c r="M89" i="1"/>
  <c r="F88" i="1"/>
  <c r="I88" i="1" s="1"/>
  <c r="K88" i="1" s="1"/>
  <c r="K91" i="1"/>
  <c r="M91" i="1"/>
  <c r="R88" i="1"/>
  <c r="T88" i="1" s="1"/>
  <c r="M56" i="1"/>
  <c r="K64" i="1"/>
  <c r="M64" i="1"/>
  <c r="K82" i="1"/>
  <c r="M82" i="1"/>
  <c r="M88" i="1" l="1"/>
</calcChain>
</file>

<file path=xl/sharedStrings.xml><?xml version="1.0" encoding="utf-8"?>
<sst xmlns="http://schemas.openxmlformats.org/spreadsheetml/2006/main" count="171" uniqueCount="137">
  <si>
    <t>№</t>
  </si>
  <si>
    <t>шифр</t>
  </si>
  <si>
    <t>Наименование специальности</t>
  </si>
  <si>
    <t>Всего</t>
  </si>
  <si>
    <t>в т.ч. Женщин</t>
  </si>
  <si>
    <t>Освобожденные от отработки</t>
  </si>
  <si>
    <t>Подлежащих отработке</t>
  </si>
  <si>
    <t>Трудо-устроено всего</t>
  </si>
  <si>
    <t>%</t>
  </si>
  <si>
    <t>Труд-но по спец-ти</t>
  </si>
  <si>
    <t>Из них- грантников</t>
  </si>
  <si>
    <t>Трудо-устроено- грантиков</t>
  </si>
  <si>
    <t>беременные и родившие</t>
  </si>
  <si>
    <t>армия</t>
  </si>
  <si>
    <t>8</t>
  </si>
  <si>
    <t>9</t>
  </si>
  <si>
    <t>10</t>
  </si>
  <si>
    <t>17</t>
  </si>
  <si>
    <t>Бакалавриат</t>
  </si>
  <si>
    <t>Институт ветеринарии и агротехнологии</t>
  </si>
  <si>
    <t>6В08100</t>
  </si>
  <si>
    <t>Агрономия</t>
  </si>
  <si>
    <t>6В08101</t>
  </si>
  <si>
    <t>Почвоведение и агрохимия</t>
  </si>
  <si>
    <t>6В08102</t>
  </si>
  <si>
    <t>Защита и карантин растений</t>
  </si>
  <si>
    <t>6В08300</t>
  </si>
  <si>
    <t>Лесные ресурсы и лесоводство</t>
  </si>
  <si>
    <t>6В08301</t>
  </si>
  <si>
    <t>Ландшафтный дизайн</t>
  </si>
  <si>
    <t>6В07203</t>
  </si>
  <si>
    <t>Пищевая безопасность</t>
  </si>
  <si>
    <t>6В07201</t>
  </si>
  <si>
    <t>Технология перерабатывающих производств (по отраслям)</t>
  </si>
  <si>
    <t>6В07200</t>
  </si>
  <si>
    <t>Производство пищевых продуктов</t>
  </si>
  <si>
    <t>6В08200</t>
  </si>
  <si>
    <t>Технология производства продуктов животноводства</t>
  </si>
  <si>
    <t>6В08400</t>
  </si>
  <si>
    <t>Аквакультура и водные биоресурсы</t>
  </si>
  <si>
    <t>6В091400</t>
  </si>
  <si>
    <t>Ветеринария</t>
  </si>
  <si>
    <t>Политехнический институт</t>
  </si>
  <si>
    <t>6В08700</t>
  </si>
  <si>
    <t>Аграрная техника и технология</t>
  </si>
  <si>
    <t>6В07101</t>
  </si>
  <si>
    <t>Электроснабжение</t>
  </si>
  <si>
    <t>6В07105</t>
  </si>
  <si>
    <t>Автомобили и автомобильное хозяйство</t>
  </si>
  <si>
    <t>6В11200</t>
  </si>
  <si>
    <t>Безопасность жизнедеятельности на производстве</t>
  </si>
  <si>
    <t>Организация перевозок, движения и эксплуатация транспорта</t>
  </si>
  <si>
    <t>6В07104</t>
  </si>
  <si>
    <t>Мехатроника</t>
  </si>
  <si>
    <t>6В07102</t>
  </si>
  <si>
    <t>Машины и оборудования добывающих отраслей</t>
  </si>
  <si>
    <t>Машиностроение</t>
  </si>
  <si>
    <t>6В07500</t>
  </si>
  <si>
    <t xml:space="preserve">Стандартизация, сертификация и метрология </t>
  </si>
  <si>
    <t>6В07107</t>
  </si>
  <si>
    <t>Робототехнические системы</t>
  </si>
  <si>
    <t>Институт Цифровой экономики и устойчивого развития</t>
  </si>
  <si>
    <t>5В010400</t>
  </si>
  <si>
    <t>Начальная военная подготовка</t>
  </si>
  <si>
    <t>6В01405</t>
  </si>
  <si>
    <t>Физическая культура и спорт</t>
  </si>
  <si>
    <t>6В04100</t>
  </si>
  <si>
    <t>Экономика</t>
  </si>
  <si>
    <t>6В04105</t>
  </si>
  <si>
    <t>Экономика и бизнес аналитика</t>
  </si>
  <si>
    <t>6В04103</t>
  </si>
  <si>
    <t>Финансы</t>
  </si>
  <si>
    <t>6В04108</t>
  </si>
  <si>
    <t>Финансовая аналитика</t>
  </si>
  <si>
    <t>6В04102</t>
  </si>
  <si>
    <t>Аудит и налогообложение</t>
  </si>
  <si>
    <t>6В04107</t>
  </si>
  <si>
    <t>Учет, аудит и оценка бизнеса</t>
  </si>
  <si>
    <t>6В06100</t>
  </si>
  <si>
    <t>Информационные системы</t>
  </si>
  <si>
    <t>6В04106</t>
  </si>
  <si>
    <t>Менеджмент в цифровой экономике</t>
  </si>
  <si>
    <t>6В05200</t>
  </si>
  <si>
    <t>Промышленная экология</t>
  </si>
  <si>
    <t>Индустриально-технологический институт</t>
  </si>
  <si>
    <t>6В07202</t>
  </si>
  <si>
    <t>Нефтегазовое дело</t>
  </si>
  <si>
    <t>6В07100</t>
  </si>
  <si>
    <t>Химическая инженерия и процессы</t>
  </si>
  <si>
    <t>6В07300</t>
  </si>
  <si>
    <t>Строительная инженерия</t>
  </si>
  <si>
    <t>6В07301</t>
  </si>
  <si>
    <t>Производство строительных материалов, изделий и конструкций</t>
  </si>
  <si>
    <t>6В07302</t>
  </si>
  <si>
    <t>Землеустройство</t>
  </si>
  <si>
    <t>Геология и разведка месторождений полезных ископаемых</t>
  </si>
  <si>
    <t>6В07303</t>
  </si>
  <si>
    <t>Кадастр</t>
  </si>
  <si>
    <t>Итого по бакалавриату</t>
  </si>
  <si>
    <t>Магистратура</t>
  </si>
  <si>
    <t>7М08100</t>
  </si>
  <si>
    <t>7М07201</t>
  </si>
  <si>
    <t>7М07203</t>
  </si>
  <si>
    <t>7М08200</t>
  </si>
  <si>
    <t>7М09100</t>
  </si>
  <si>
    <t>7М07101</t>
  </si>
  <si>
    <t>7М07105</t>
  </si>
  <si>
    <t>7М11200</t>
  </si>
  <si>
    <t>7М11300</t>
  </si>
  <si>
    <t>7М04100</t>
  </si>
  <si>
    <t>7М06100</t>
  </si>
  <si>
    <t>Информационные системы и технологии</t>
  </si>
  <si>
    <t>7М05200</t>
  </si>
  <si>
    <t>7М072027М07212</t>
  </si>
  <si>
    <t>7М07100</t>
  </si>
  <si>
    <t>7М073007М07310</t>
  </si>
  <si>
    <t>7М07302</t>
  </si>
  <si>
    <t>Всего по магистратуре</t>
  </si>
  <si>
    <t>Докторантура</t>
  </si>
  <si>
    <t>Институт ветеринарной медицины и биотехнологии</t>
  </si>
  <si>
    <t>8D08100</t>
  </si>
  <si>
    <t>8D09100</t>
  </si>
  <si>
    <t>Всего по докторантуре</t>
  </si>
  <si>
    <t>Всего по университету</t>
  </si>
  <si>
    <t>Всего по институту Ветеринарии и агротехнологии</t>
  </si>
  <si>
    <t>Всего по политехническому институту</t>
  </si>
  <si>
    <t xml:space="preserve">Всего по индустриально-технологическому институту </t>
  </si>
  <si>
    <t>Технология перерабатывающих производств</t>
  </si>
  <si>
    <t>Факультет гуманитарной, спортивной и военной подготовки</t>
  </si>
  <si>
    <t>Всего по институту  цифровой экономики и устойчивого развития</t>
  </si>
  <si>
    <t>Всего по факультету гуманитарной, спортивной и военной подготовки</t>
  </si>
  <si>
    <t>маг-ра/докторантура</t>
  </si>
  <si>
    <t xml:space="preserve"> Организация перевозок и управление  движением на автомобильном транспорте  </t>
  </si>
  <si>
    <t xml:space="preserve"> 6В11300</t>
  </si>
  <si>
    <t>Институт цифровой экономики и устойчивого развития</t>
  </si>
  <si>
    <t xml:space="preserve"> 6В07103</t>
  </si>
  <si>
    <t>Сводная таблица: Сведения о трудоустройстве выпускников университета за 2024-2025 учебный год (по состоянию на 31.12.2025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</si>
</sst>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26"/>
      <color theme="1"/>
      <name val="Times New Roman"/>
      <family val="1"/>
      <charset val="204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b/>
      <u/>
      <sz val="28"/>
      <name val="Times New Roman"/>
      <family val="1"/>
      <charset val="204"/>
    </font>
    <font>
      <b/>
      <i/>
      <u/>
      <sz val="28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7" borderId="8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9" fontId="3" fillId="4" borderId="8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2" fillId="5" borderId="8" xfId="0" applyNumberFormat="1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2" fontId="3" fillId="4" borderId="8" xfId="0" applyNumberFormat="1" applyFont="1" applyFill="1" applyBorder="1" applyAlignment="1">
      <alignment horizontal="center" vertical="center" wrapText="1"/>
    </xf>
    <xf numFmtId="2" fontId="2" fillId="5" borderId="8" xfId="0" applyNumberFormat="1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2" fontId="2" fillId="4" borderId="8" xfId="0" applyNumberFormat="1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2" fontId="3" fillId="5" borderId="8" xfId="0" applyNumberFormat="1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/>
    <xf numFmtId="0" fontId="1" fillId="0" borderId="8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2" fontId="7" fillId="10" borderId="8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2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2" fontId="3" fillId="4" borderId="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0" fillId="4" borderId="0" xfId="0" applyFill="1"/>
    <xf numFmtId="0" fontId="5" fillId="4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/>
    </xf>
    <xf numFmtId="0" fontId="5" fillId="11" borderId="8" xfId="0" applyFont="1" applyFill="1" applyBorder="1" applyAlignment="1">
      <alignment horizontal="left" vertical="center" wrapText="1"/>
    </xf>
    <xf numFmtId="0" fontId="4" fillId="11" borderId="8" xfId="0" applyFont="1" applyFill="1" applyBorder="1" applyAlignment="1">
      <alignment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left"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left" vertical="center"/>
    </xf>
    <xf numFmtId="0" fontId="3" fillId="11" borderId="8" xfId="0" applyFont="1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vertical="center" wrapText="1"/>
    </xf>
    <xf numFmtId="0" fontId="4" fillId="11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2" fontId="2" fillId="5" borderId="9" xfId="0" applyNumberFormat="1" applyFont="1" applyFill="1" applyBorder="1" applyAlignment="1">
      <alignment horizontal="center" vertical="center" wrapText="1"/>
    </xf>
    <xf numFmtId="2" fontId="2" fillId="5" borderId="10" xfId="0" applyNumberFormat="1" applyFont="1" applyFill="1" applyBorder="1" applyAlignment="1">
      <alignment horizontal="center" vertical="center" wrapText="1"/>
    </xf>
    <xf numFmtId="2" fontId="3" fillId="4" borderId="8" xfId="0" applyNumberFormat="1" applyFont="1" applyFill="1" applyBorder="1" applyAlignment="1">
      <alignment horizontal="center" vertical="center" wrapText="1"/>
    </xf>
    <xf numFmtId="2" fontId="2" fillId="5" borderId="8" xfId="0" applyNumberFormat="1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"/>
  <sheetViews>
    <sheetView tabSelected="1" topLeftCell="A82" zoomScale="50" zoomScaleNormal="50" workbookViewId="0">
      <selection activeCell="O15" sqref="O15"/>
    </sheetView>
  </sheetViews>
  <sheetFormatPr defaultRowHeight="15" x14ac:dyDescent="0.25"/>
  <cols>
    <col min="2" max="2" width="25.140625" customWidth="1"/>
    <col min="3" max="3" width="61.7109375" customWidth="1"/>
    <col min="4" max="4" width="15.140625" customWidth="1"/>
    <col min="5" max="5" width="18.85546875" customWidth="1"/>
    <col min="6" max="6" width="17.42578125" customWidth="1"/>
    <col min="7" max="7" width="18" customWidth="1"/>
    <col min="8" max="8" width="16.28515625" customWidth="1"/>
    <col min="9" max="9" width="21.7109375" customWidth="1"/>
    <col min="10" max="10" width="17.7109375" customWidth="1"/>
    <col min="11" max="11" width="20" customWidth="1"/>
    <col min="12" max="12" width="17.140625" customWidth="1"/>
    <col min="13" max="13" width="22.5703125" customWidth="1"/>
    <col min="14" max="14" width="21.140625" customWidth="1"/>
    <col min="15" max="15" width="21.28515625" customWidth="1"/>
    <col min="16" max="16" width="20.5703125" customWidth="1"/>
    <col min="17" max="17" width="16.28515625" customWidth="1"/>
    <col min="18" max="18" width="25.140625" customWidth="1"/>
    <col min="19" max="19" width="23.140625" customWidth="1"/>
    <col min="20" max="20" width="25.140625" customWidth="1"/>
  </cols>
  <sheetData>
    <row r="1" spans="1:20" ht="59.25" customHeight="1" thickBot="1" x14ac:dyDescent="0.3">
      <c r="A1" s="123" t="s">
        <v>136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</row>
    <row r="2" spans="1:20" ht="33" x14ac:dyDescent="0.25">
      <c r="A2" s="124" t="s">
        <v>0</v>
      </c>
      <c r="B2" s="127" t="s">
        <v>1</v>
      </c>
      <c r="C2" s="127" t="s">
        <v>2</v>
      </c>
      <c r="D2" s="130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2"/>
    </row>
    <row r="3" spans="1:20" ht="67.5" customHeight="1" x14ac:dyDescent="0.25">
      <c r="A3" s="125"/>
      <c r="B3" s="128"/>
      <c r="C3" s="128"/>
      <c r="D3" s="133" t="s">
        <v>3</v>
      </c>
      <c r="E3" s="133" t="s">
        <v>4</v>
      </c>
      <c r="F3" s="133" t="s">
        <v>5</v>
      </c>
      <c r="G3" s="133"/>
      <c r="H3" s="133"/>
      <c r="I3" s="134" t="s">
        <v>6</v>
      </c>
      <c r="J3" s="135" t="s">
        <v>7</v>
      </c>
      <c r="K3" s="139" t="s">
        <v>8</v>
      </c>
      <c r="L3" s="136" t="s">
        <v>9</v>
      </c>
      <c r="M3" s="140" t="s">
        <v>8</v>
      </c>
      <c r="N3" s="141" t="s">
        <v>10</v>
      </c>
      <c r="O3" s="133" t="s">
        <v>5</v>
      </c>
      <c r="P3" s="133"/>
      <c r="Q3" s="133"/>
      <c r="R3" s="143" t="s">
        <v>6</v>
      </c>
      <c r="S3" s="136" t="s">
        <v>11</v>
      </c>
      <c r="T3" s="137" t="s">
        <v>8</v>
      </c>
    </row>
    <row r="4" spans="1:20" ht="132" x14ac:dyDescent="0.25">
      <c r="A4" s="125"/>
      <c r="B4" s="128"/>
      <c r="C4" s="128"/>
      <c r="D4" s="133"/>
      <c r="E4" s="133"/>
      <c r="F4" s="1" t="s">
        <v>12</v>
      </c>
      <c r="G4" s="2" t="s">
        <v>13</v>
      </c>
      <c r="H4" s="3" t="s">
        <v>131</v>
      </c>
      <c r="I4" s="134"/>
      <c r="J4" s="135"/>
      <c r="K4" s="139"/>
      <c r="L4" s="136"/>
      <c r="M4" s="140"/>
      <c r="N4" s="141"/>
      <c r="O4" s="1" t="s">
        <v>12</v>
      </c>
      <c r="P4" s="2" t="s">
        <v>13</v>
      </c>
      <c r="Q4" s="3" t="s">
        <v>131</v>
      </c>
      <c r="R4" s="143"/>
      <c r="S4" s="136"/>
      <c r="T4" s="138"/>
    </row>
    <row r="5" spans="1:20" ht="33" x14ac:dyDescent="0.25">
      <c r="A5" s="126"/>
      <c r="B5" s="129"/>
      <c r="C5" s="129"/>
      <c r="D5" s="4">
        <v>1</v>
      </c>
      <c r="E5" s="4">
        <v>2</v>
      </c>
      <c r="F5" s="1">
        <v>3</v>
      </c>
      <c r="G5" s="2">
        <v>4</v>
      </c>
      <c r="H5" s="3">
        <v>5</v>
      </c>
      <c r="I5" s="5">
        <v>6</v>
      </c>
      <c r="J5" s="6">
        <v>7</v>
      </c>
      <c r="K5" s="7" t="s">
        <v>14</v>
      </c>
      <c r="L5" s="8" t="s">
        <v>15</v>
      </c>
      <c r="M5" s="9" t="s">
        <v>16</v>
      </c>
      <c r="N5" s="10">
        <v>11</v>
      </c>
      <c r="O5" s="11">
        <v>12</v>
      </c>
      <c r="P5" s="12">
        <v>13</v>
      </c>
      <c r="Q5" s="3">
        <v>14</v>
      </c>
      <c r="R5" s="13">
        <v>15</v>
      </c>
      <c r="S5" s="6">
        <v>16</v>
      </c>
      <c r="T5" s="9" t="s">
        <v>17</v>
      </c>
    </row>
    <row r="6" spans="1:20" ht="50.25" customHeight="1" x14ac:dyDescent="0.25">
      <c r="A6" s="142" t="s">
        <v>18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</row>
    <row r="7" spans="1:20" ht="61.5" customHeight="1" x14ac:dyDescent="0.25">
      <c r="A7" s="142" t="s">
        <v>19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</row>
    <row r="8" spans="1:20" s="95" customFormat="1" ht="63" customHeight="1" x14ac:dyDescent="0.25">
      <c r="A8" s="104">
        <v>1</v>
      </c>
      <c r="B8" s="110" t="s">
        <v>20</v>
      </c>
      <c r="C8" s="109" t="s">
        <v>21</v>
      </c>
      <c r="D8" s="110">
        <v>14</v>
      </c>
      <c r="E8" s="110">
        <v>7</v>
      </c>
      <c r="F8" s="1"/>
      <c r="G8" s="2"/>
      <c r="H8" s="93"/>
      <c r="I8" s="93">
        <f>D8-F8-G8-H8</f>
        <v>14</v>
      </c>
      <c r="J8" s="93">
        <v>14</v>
      </c>
      <c r="K8" s="89">
        <f>J8/I8*100</f>
        <v>100</v>
      </c>
      <c r="L8" s="93">
        <v>12</v>
      </c>
      <c r="M8" s="17">
        <f>L8/I8*100</f>
        <v>85.714285714285708</v>
      </c>
      <c r="N8" s="16">
        <v>7</v>
      </c>
      <c r="O8" s="1"/>
      <c r="P8" s="2"/>
      <c r="Q8" s="3"/>
      <c r="R8" s="93">
        <f t="shared" ref="R8:R19" si="0">N8-O8-P8-Q8</f>
        <v>7</v>
      </c>
      <c r="S8" s="93">
        <v>7</v>
      </c>
      <c r="T8" s="17">
        <f t="shared" ref="T8:T19" si="1">S8/R8*100</f>
        <v>100</v>
      </c>
    </row>
    <row r="9" spans="1:20" s="95" customFormat="1" ht="72" customHeight="1" x14ac:dyDescent="0.25">
      <c r="A9" s="104">
        <v>2</v>
      </c>
      <c r="B9" s="110" t="s">
        <v>22</v>
      </c>
      <c r="C9" s="109" t="s">
        <v>23</v>
      </c>
      <c r="D9" s="110">
        <v>5</v>
      </c>
      <c r="E9" s="110">
        <v>4</v>
      </c>
      <c r="F9" s="1"/>
      <c r="G9" s="18"/>
      <c r="H9" s="90"/>
      <c r="I9" s="93">
        <f t="shared" ref="I9:I19" si="2">D9-F9-G9-H9</f>
        <v>5</v>
      </c>
      <c r="J9" s="90">
        <v>5</v>
      </c>
      <c r="K9" s="89">
        <f t="shared" ref="K9:K19" si="3">J9/I9*100</f>
        <v>100</v>
      </c>
      <c r="L9" s="93">
        <v>5</v>
      </c>
      <c r="M9" s="17">
        <f t="shared" ref="M9:M19" si="4">L9/I9*100</f>
        <v>100</v>
      </c>
      <c r="N9" s="21">
        <v>5</v>
      </c>
      <c r="O9" s="22"/>
      <c r="P9" s="18"/>
      <c r="Q9" s="19"/>
      <c r="R9" s="93">
        <f t="shared" si="0"/>
        <v>5</v>
      </c>
      <c r="S9" s="90">
        <v>5</v>
      </c>
      <c r="T9" s="17">
        <f t="shared" si="1"/>
        <v>100</v>
      </c>
    </row>
    <row r="10" spans="1:20" s="95" customFormat="1" ht="69" customHeight="1" x14ac:dyDescent="0.25">
      <c r="A10" s="104">
        <v>3</v>
      </c>
      <c r="B10" s="110" t="s">
        <v>24</v>
      </c>
      <c r="C10" s="109" t="s">
        <v>25</v>
      </c>
      <c r="D10" s="110">
        <v>3</v>
      </c>
      <c r="E10" s="110">
        <v>3</v>
      </c>
      <c r="F10" s="1"/>
      <c r="G10" s="2"/>
      <c r="H10" s="93"/>
      <c r="I10" s="93">
        <f t="shared" si="2"/>
        <v>3</v>
      </c>
      <c r="J10" s="93">
        <v>3</v>
      </c>
      <c r="K10" s="89">
        <f t="shared" si="3"/>
        <v>100</v>
      </c>
      <c r="L10" s="93">
        <v>1</v>
      </c>
      <c r="M10" s="17">
        <f t="shared" si="4"/>
        <v>33.333333333333329</v>
      </c>
      <c r="N10" s="16">
        <v>3</v>
      </c>
      <c r="O10" s="1"/>
      <c r="P10" s="2"/>
      <c r="Q10" s="3"/>
      <c r="R10" s="93">
        <f t="shared" si="0"/>
        <v>3</v>
      </c>
      <c r="S10" s="93">
        <v>3</v>
      </c>
      <c r="T10" s="17">
        <f t="shared" si="1"/>
        <v>100</v>
      </c>
    </row>
    <row r="11" spans="1:20" ht="70.5" customHeight="1" x14ac:dyDescent="0.25">
      <c r="A11" s="20">
        <v>4</v>
      </c>
      <c r="B11" s="97" t="s">
        <v>26</v>
      </c>
      <c r="C11" s="98" t="s">
        <v>27</v>
      </c>
      <c r="D11" s="97">
        <v>35</v>
      </c>
      <c r="E11" s="97">
        <v>16</v>
      </c>
      <c r="F11" s="1">
        <v>2</v>
      </c>
      <c r="G11" s="18">
        <v>1</v>
      </c>
      <c r="H11" s="19"/>
      <c r="I11" s="5">
        <f t="shared" si="2"/>
        <v>32</v>
      </c>
      <c r="J11" s="20">
        <v>25</v>
      </c>
      <c r="K11" s="14">
        <f t="shared" si="3"/>
        <v>78.125</v>
      </c>
      <c r="L11" s="6">
        <v>20</v>
      </c>
      <c r="M11" s="15">
        <f t="shared" si="4"/>
        <v>62.5</v>
      </c>
      <c r="N11" s="21">
        <v>26</v>
      </c>
      <c r="O11" s="22">
        <v>2</v>
      </c>
      <c r="P11" s="18">
        <v>1</v>
      </c>
      <c r="Q11" s="19"/>
      <c r="R11" s="5">
        <f t="shared" si="0"/>
        <v>23</v>
      </c>
      <c r="S11" s="20">
        <v>17</v>
      </c>
      <c r="T11" s="17">
        <f t="shared" si="1"/>
        <v>73.91304347826086</v>
      </c>
    </row>
    <row r="12" spans="1:20" ht="67.5" customHeight="1" x14ac:dyDescent="0.25">
      <c r="A12" s="104">
        <v>5</v>
      </c>
      <c r="B12" s="110" t="s">
        <v>28</v>
      </c>
      <c r="C12" s="109" t="s">
        <v>29</v>
      </c>
      <c r="D12" s="110">
        <v>16</v>
      </c>
      <c r="E12" s="110">
        <v>11</v>
      </c>
      <c r="F12" s="1">
        <v>1</v>
      </c>
      <c r="G12" s="2"/>
      <c r="H12" s="3"/>
      <c r="I12" s="5">
        <f t="shared" si="2"/>
        <v>15</v>
      </c>
      <c r="J12" s="6">
        <v>13</v>
      </c>
      <c r="K12" s="14">
        <f>J12/I12*100</f>
        <v>86.666666666666671</v>
      </c>
      <c r="L12" s="6">
        <v>8</v>
      </c>
      <c r="M12" s="15">
        <f t="shared" si="4"/>
        <v>53.333333333333336</v>
      </c>
      <c r="N12" s="16">
        <v>16</v>
      </c>
      <c r="O12" s="1">
        <v>1</v>
      </c>
      <c r="P12" s="2"/>
      <c r="Q12" s="3"/>
      <c r="R12" s="93">
        <f t="shared" si="0"/>
        <v>15</v>
      </c>
      <c r="S12" s="93">
        <v>13</v>
      </c>
      <c r="T12" s="17">
        <f t="shared" si="1"/>
        <v>86.666666666666671</v>
      </c>
    </row>
    <row r="13" spans="1:20" ht="64.5" customHeight="1" x14ac:dyDescent="0.25">
      <c r="A13" s="104">
        <v>6</v>
      </c>
      <c r="B13" s="110" t="s">
        <v>30</v>
      </c>
      <c r="C13" s="109" t="s">
        <v>31</v>
      </c>
      <c r="D13" s="110">
        <v>17</v>
      </c>
      <c r="E13" s="110">
        <v>15</v>
      </c>
      <c r="F13" s="1">
        <v>4</v>
      </c>
      <c r="G13" s="23"/>
      <c r="H13" s="24">
        <v>1</v>
      </c>
      <c r="I13" s="5">
        <f t="shared" si="2"/>
        <v>12</v>
      </c>
      <c r="J13" s="20">
        <v>11</v>
      </c>
      <c r="K13" s="14">
        <f t="shared" si="3"/>
        <v>91.666666666666657</v>
      </c>
      <c r="L13" s="20">
        <v>7</v>
      </c>
      <c r="M13" s="15">
        <f t="shared" si="4"/>
        <v>58.333333333333336</v>
      </c>
      <c r="N13" s="21">
        <v>16</v>
      </c>
      <c r="O13" s="22">
        <v>3</v>
      </c>
      <c r="P13" s="25"/>
      <c r="Q13" s="19">
        <v>1</v>
      </c>
      <c r="R13" s="93">
        <f t="shared" si="0"/>
        <v>12</v>
      </c>
      <c r="S13" s="90">
        <v>11</v>
      </c>
      <c r="T13" s="17">
        <f t="shared" si="1"/>
        <v>91.666666666666657</v>
      </c>
    </row>
    <row r="14" spans="1:20" s="95" customFormat="1" ht="109.5" customHeight="1" x14ac:dyDescent="0.25">
      <c r="A14" s="104">
        <v>7</v>
      </c>
      <c r="B14" s="110" t="s">
        <v>32</v>
      </c>
      <c r="C14" s="106" t="s">
        <v>127</v>
      </c>
      <c r="D14" s="107">
        <v>11</v>
      </c>
      <c r="E14" s="107">
        <v>8</v>
      </c>
      <c r="F14" s="26">
        <v>1</v>
      </c>
      <c r="G14" s="23"/>
      <c r="H14" s="24"/>
      <c r="I14" s="93">
        <f t="shared" si="2"/>
        <v>10</v>
      </c>
      <c r="J14" s="94">
        <v>9</v>
      </c>
      <c r="K14" s="89">
        <f t="shared" si="3"/>
        <v>90</v>
      </c>
      <c r="L14" s="94">
        <v>5</v>
      </c>
      <c r="M14" s="17">
        <f t="shared" si="4"/>
        <v>50</v>
      </c>
      <c r="N14" s="28">
        <v>11</v>
      </c>
      <c r="O14" s="29">
        <v>1</v>
      </c>
      <c r="P14" s="30"/>
      <c r="Q14" s="31"/>
      <c r="R14" s="93">
        <f t="shared" si="0"/>
        <v>10</v>
      </c>
      <c r="S14" s="94">
        <v>9</v>
      </c>
      <c r="T14" s="17">
        <f t="shared" si="1"/>
        <v>90</v>
      </c>
    </row>
    <row r="15" spans="1:20" ht="78" customHeight="1" x14ac:dyDescent="0.25">
      <c r="A15" s="104">
        <v>8</v>
      </c>
      <c r="B15" s="111" t="s">
        <v>34</v>
      </c>
      <c r="C15" s="106" t="s">
        <v>35</v>
      </c>
      <c r="D15" s="107">
        <v>22</v>
      </c>
      <c r="E15" s="107">
        <v>21</v>
      </c>
      <c r="F15" s="26">
        <v>3</v>
      </c>
      <c r="G15" s="23"/>
      <c r="H15" s="24"/>
      <c r="I15" s="5">
        <f t="shared" si="2"/>
        <v>19</v>
      </c>
      <c r="J15" s="27">
        <v>17</v>
      </c>
      <c r="K15" s="14">
        <f t="shared" si="3"/>
        <v>89.473684210526315</v>
      </c>
      <c r="L15" s="27">
        <v>13</v>
      </c>
      <c r="M15" s="15">
        <f t="shared" si="4"/>
        <v>68.421052631578945</v>
      </c>
      <c r="N15" s="28">
        <v>18</v>
      </c>
      <c r="O15" s="29">
        <v>3</v>
      </c>
      <c r="P15" s="30"/>
      <c r="Q15" s="31"/>
      <c r="R15" s="93">
        <f t="shared" si="0"/>
        <v>15</v>
      </c>
      <c r="S15" s="94">
        <v>15</v>
      </c>
      <c r="T15" s="17">
        <f t="shared" si="1"/>
        <v>100</v>
      </c>
    </row>
    <row r="16" spans="1:20" s="95" customFormat="1" ht="87" customHeight="1" x14ac:dyDescent="0.25">
      <c r="A16" s="104">
        <v>9</v>
      </c>
      <c r="B16" s="110" t="s">
        <v>36</v>
      </c>
      <c r="C16" s="109" t="s">
        <v>37</v>
      </c>
      <c r="D16" s="110">
        <v>6</v>
      </c>
      <c r="E16" s="110">
        <v>1</v>
      </c>
      <c r="F16" s="1"/>
      <c r="G16" s="2"/>
      <c r="H16" s="3">
        <v>1</v>
      </c>
      <c r="I16" s="93">
        <f t="shared" si="2"/>
        <v>5</v>
      </c>
      <c r="J16" s="93">
        <v>4</v>
      </c>
      <c r="K16" s="89">
        <f t="shared" si="3"/>
        <v>80</v>
      </c>
      <c r="L16" s="93">
        <v>1</v>
      </c>
      <c r="M16" s="17">
        <f t="shared" si="4"/>
        <v>20</v>
      </c>
      <c r="N16" s="16">
        <v>6</v>
      </c>
      <c r="O16" s="1"/>
      <c r="P16" s="2"/>
      <c r="Q16" s="3">
        <v>1</v>
      </c>
      <c r="R16" s="93">
        <f t="shared" si="0"/>
        <v>5</v>
      </c>
      <c r="S16" s="93">
        <v>4</v>
      </c>
      <c r="T16" s="17">
        <f t="shared" si="1"/>
        <v>80</v>
      </c>
    </row>
    <row r="17" spans="1:20" ht="76.5" customHeight="1" x14ac:dyDescent="0.25">
      <c r="A17" s="20">
        <v>10</v>
      </c>
      <c r="B17" s="97" t="s">
        <v>38</v>
      </c>
      <c r="C17" s="98" t="s">
        <v>39</v>
      </c>
      <c r="D17" s="97">
        <v>16</v>
      </c>
      <c r="E17" s="97">
        <v>5</v>
      </c>
      <c r="F17" s="1">
        <v>2</v>
      </c>
      <c r="G17" s="18"/>
      <c r="H17" s="19">
        <v>1</v>
      </c>
      <c r="I17" s="5">
        <f t="shared" si="2"/>
        <v>13</v>
      </c>
      <c r="J17" s="20">
        <v>10</v>
      </c>
      <c r="K17" s="14">
        <f t="shared" si="3"/>
        <v>76.923076923076934</v>
      </c>
      <c r="L17" s="6">
        <v>5</v>
      </c>
      <c r="M17" s="15">
        <f t="shared" si="4"/>
        <v>38.461538461538467</v>
      </c>
      <c r="N17" s="21">
        <v>6</v>
      </c>
      <c r="O17" s="22">
        <v>1</v>
      </c>
      <c r="P17" s="18"/>
      <c r="Q17" s="19">
        <v>1</v>
      </c>
      <c r="R17" s="5">
        <f t="shared" si="0"/>
        <v>4</v>
      </c>
      <c r="S17" s="20">
        <v>3</v>
      </c>
      <c r="T17" s="17">
        <f t="shared" si="1"/>
        <v>75</v>
      </c>
    </row>
    <row r="18" spans="1:20" ht="66" customHeight="1" x14ac:dyDescent="0.25">
      <c r="A18" s="20">
        <v>11</v>
      </c>
      <c r="B18" s="47" t="s">
        <v>40</v>
      </c>
      <c r="C18" s="99" t="s">
        <v>41</v>
      </c>
      <c r="D18" s="32">
        <v>115</v>
      </c>
      <c r="E18" s="32">
        <v>41</v>
      </c>
      <c r="F18" s="26">
        <v>8</v>
      </c>
      <c r="G18" s="23">
        <v>3</v>
      </c>
      <c r="H18" s="24">
        <v>3</v>
      </c>
      <c r="I18" s="5">
        <f t="shared" si="2"/>
        <v>101</v>
      </c>
      <c r="J18" s="32">
        <v>78</v>
      </c>
      <c r="K18" s="14">
        <f>J18/I18*100</f>
        <v>77.227722772277232</v>
      </c>
      <c r="L18" s="32">
        <v>64</v>
      </c>
      <c r="M18" s="15">
        <f t="shared" si="4"/>
        <v>63.366336633663366</v>
      </c>
      <c r="N18" s="33">
        <v>73</v>
      </c>
      <c r="O18" s="26">
        <v>8</v>
      </c>
      <c r="P18" s="34">
        <v>3</v>
      </c>
      <c r="Q18" s="35">
        <v>3</v>
      </c>
      <c r="R18" s="5">
        <f t="shared" si="0"/>
        <v>59</v>
      </c>
      <c r="S18" s="32">
        <v>49</v>
      </c>
      <c r="T18" s="17">
        <f t="shared" si="1"/>
        <v>83.050847457627114</v>
      </c>
    </row>
    <row r="19" spans="1:20" ht="55.5" customHeight="1" x14ac:dyDescent="0.25">
      <c r="A19" s="36"/>
      <c r="B19" s="36"/>
      <c r="C19" s="36" t="s">
        <v>3</v>
      </c>
      <c r="D19" s="36">
        <f>D8+D9+D10+D11+D12+D13+D14+D15+D16+D17+D18</f>
        <v>260</v>
      </c>
      <c r="E19" s="36">
        <f>E8+E9+E10+E11+E12+E13+E14+E15+E16+E17+E18</f>
        <v>132</v>
      </c>
      <c r="F19" s="36">
        <f>F8+F9+F10+F11+F12+F13+F14+F15+F16+F17+F18</f>
        <v>21</v>
      </c>
      <c r="G19" s="36">
        <f>G8+G9+G10+G11+G12+G13+G14+G15+G16+G17+G18</f>
        <v>4</v>
      </c>
      <c r="H19" s="36">
        <f>H8+H9+H10+H11+H12+H13+H14+H15+H16+H17+H18</f>
        <v>6</v>
      </c>
      <c r="I19" s="5">
        <f t="shared" si="2"/>
        <v>229</v>
      </c>
      <c r="J19" s="36">
        <f>J8+J9+J10+J11+J12+J13+J14+J15+J16+J17+J18</f>
        <v>189</v>
      </c>
      <c r="K19" s="14">
        <f t="shared" si="3"/>
        <v>82.532751091703062</v>
      </c>
      <c r="L19" s="36">
        <f>L8+L9+L10+L11+L12+L13+L14+L15+L16+L17+L18</f>
        <v>141</v>
      </c>
      <c r="M19" s="37">
        <f t="shared" si="4"/>
        <v>61.572052401746724</v>
      </c>
      <c r="N19" s="36">
        <f>N8+N9+N10+N11+N12+N13+N14+N15+N16+N17+N18</f>
        <v>187</v>
      </c>
      <c r="O19" s="36">
        <f>O8+O9+O10+O11+O12+O13+O14+O15+O16+O17+O18</f>
        <v>19</v>
      </c>
      <c r="P19" s="36">
        <f>P8+P9+P10+P11+P12+P13+P14+P15+P16+P17+P18</f>
        <v>4</v>
      </c>
      <c r="Q19" s="36">
        <f>Q8+Q9+Q10+Q11+Q12+Q13+Q14+Q15+Q16+Q17+Q18</f>
        <v>6</v>
      </c>
      <c r="R19" s="5">
        <f t="shared" si="0"/>
        <v>158</v>
      </c>
      <c r="S19" s="36">
        <f>S8+S9+S10+S11+S12+S13+S14+S15+S16+S17+S18</f>
        <v>136</v>
      </c>
      <c r="T19" s="14">
        <f t="shared" si="1"/>
        <v>86.075949367088612</v>
      </c>
    </row>
    <row r="20" spans="1:20" ht="70.5" customHeight="1" x14ac:dyDescent="0.25">
      <c r="A20" s="144" t="s">
        <v>42</v>
      </c>
      <c r="B20" s="145"/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</row>
    <row r="21" spans="1:20" ht="75" customHeight="1" x14ac:dyDescent="0.25">
      <c r="A21" s="104">
        <v>1</v>
      </c>
      <c r="B21" s="110" t="s">
        <v>43</v>
      </c>
      <c r="C21" s="109" t="s">
        <v>44</v>
      </c>
      <c r="D21" s="110">
        <v>9</v>
      </c>
      <c r="E21" s="110">
        <v>3</v>
      </c>
      <c r="F21" s="1">
        <v>1</v>
      </c>
      <c r="G21" s="2"/>
      <c r="H21" s="3"/>
      <c r="I21" s="5">
        <f t="shared" ref="I21:I31" si="5">D21-F21-G21-H21</f>
        <v>8</v>
      </c>
      <c r="J21" s="6">
        <v>7</v>
      </c>
      <c r="K21" s="14">
        <f t="shared" ref="K21:K31" si="6">J21/I21*100</f>
        <v>87.5</v>
      </c>
      <c r="L21" s="6">
        <v>2</v>
      </c>
      <c r="M21" s="15">
        <f t="shared" ref="M21:M31" si="7">L21/I21*100</f>
        <v>25</v>
      </c>
      <c r="N21" s="16">
        <v>9</v>
      </c>
      <c r="O21" s="1">
        <v>1</v>
      </c>
      <c r="P21" s="2"/>
      <c r="Q21" s="3"/>
      <c r="R21" s="5">
        <f t="shared" ref="R21:R31" si="8">N21-O21-P21-Q21</f>
        <v>8</v>
      </c>
      <c r="S21" s="6">
        <v>7</v>
      </c>
      <c r="T21" s="17">
        <f t="shared" ref="T21:T31" si="9">S21/R21*100</f>
        <v>87.5</v>
      </c>
    </row>
    <row r="22" spans="1:20" ht="69" customHeight="1" x14ac:dyDescent="0.25">
      <c r="A22" s="104">
        <v>2</v>
      </c>
      <c r="B22" s="111" t="s">
        <v>45</v>
      </c>
      <c r="C22" s="106" t="s">
        <v>46</v>
      </c>
      <c r="D22" s="107">
        <v>104</v>
      </c>
      <c r="E22" s="107">
        <v>10</v>
      </c>
      <c r="F22" s="26">
        <v>1</v>
      </c>
      <c r="G22" s="23">
        <v>8</v>
      </c>
      <c r="H22" s="24">
        <v>4</v>
      </c>
      <c r="I22" s="5">
        <f t="shared" si="5"/>
        <v>91</v>
      </c>
      <c r="J22" s="27">
        <v>78</v>
      </c>
      <c r="K22" s="14">
        <f t="shared" si="6"/>
        <v>85.714285714285708</v>
      </c>
      <c r="L22" s="27">
        <v>62</v>
      </c>
      <c r="M22" s="15">
        <f t="shared" si="7"/>
        <v>68.131868131868131</v>
      </c>
      <c r="N22" s="28">
        <v>86</v>
      </c>
      <c r="O22" s="29">
        <v>1</v>
      </c>
      <c r="P22" s="30">
        <v>8</v>
      </c>
      <c r="Q22" s="31">
        <v>4</v>
      </c>
      <c r="R22" s="5">
        <f t="shared" si="8"/>
        <v>73</v>
      </c>
      <c r="S22" s="27">
        <v>63</v>
      </c>
      <c r="T22" s="17">
        <f t="shared" si="9"/>
        <v>86.301369863013704</v>
      </c>
    </row>
    <row r="23" spans="1:20" ht="75.75" customHeight="1" x14ac:dyDescent="0.25">
      <c r="A23" s="104">
        <v>3</v>
      </c>
      <c r="B23" s="117" t="s">
        <v>47</v>
      </c>
      <c r="C23" s="118" t="s">
        <v>48</v>
      </c>
      <c r="D23" s="119">
        <v>17</v>
      </c>
      <c r="E23" s="119">
        <v>1</v>
      </c>
      <c r="F23" s="38"/>
      <c r="G23" s="39"/>
      <c r="H23" s="40"/>
      <c r="I23" s="5">
        <f t="shared" si="5"/>
        <v>17</v>
      </c>
      <c r="J23" s="41">
        <v>15</v>
      </c>
      <c r="K23" s="14">
        <f t="shared" si="6"/>
        <v>88.235294117647058</v>
      </c>
      <c r="L23" s="42">
        <v>10</v>
      </c>
      <c r="M23" s="15">
        <f t="shared" si="7"/>
        <v>58.82352941176471</v>
      </c>
      <c r="N23" s="43">
        <v>14</v>
      </c>
      <c r="O23" s="44"/>
      <c r="P23" s="45"/>
      <c r="Q23" s="46"/>
      <c r="R23" s="5">
        <f t="shared" si="8"/>
        <v>14</v>
      </c>
      <c r="S23" s="41">
        <v>12</v>
      </c>
      <c r="T23" s="17">
        <f t="shared" si="9"/>
        <v>85.714285714285708</v>
      </c>
    </row>
    <row r="24" spans="1:20" ht="108.75" customHeight="1" x14ac:dyDescent="0.25">
      <c r="A24" s="20">
        <v>4</v>
      </c>
      <c r="B24" s="103" t="s">
        <v>49</v>
      </c>
      <c r="C24" s="98" t="s">
        <v>50</v>
      </c>
      <c r="D24" s="103">
        <v>71</v>
      </c>
      <c r="E24" s="103">
        <v>24</v>
      </c>
      <c r="F24" s="1">
        <v>4</v>
      </c>
      <c r="G24" s="18"/>
      <c r="H24" s="19">
        <v>5</v>
      </c>
      <c r="I24" s="5">
        <f t="shared" si="5"/>
        <v>62</v>
      </c>
      <c r="J24" s="20">
        <v>45</v>
      </c>
      <c r="K24" s="14">
        <f t="shared" si="6"/>
        <v>72.58064516129032</v>
      </c>
      <c r="L24" s="20">
        <v>20</v>
      </c>
      <c r="M24" s="15">
        <f t="shared" si="7"/>
        <v>32.258064516129032</v>
      </c>
      <c r="N24" s="21">
        <v>34</v>
      </c>
      <c r="O24" s="22">
        <v>4</v>
      </c>
      <c r="P24" s="18"/>
      <c r="Q24" s="19">
        <v>5</v>
      </c>
      <c r="R24" s="5">
        <f t="shared" si="8"/>
        <v>25</v>
      </c>
      <c r="S24" s="20">
        <v>22</v>
      </c>
      <c r="T24" s="17">
        <f t="shared" si="9"/>
        <v>88</v>
      </c>
    </row>
    <row r="25" spans="1:20" ht="107.25" customHeight="1" x14ac:dyDescent="0.25">
      <c r="A25" s="20">
        <v>5</v>
      </c>
      <c r="B25" s="97" t="s">
        <v>133</v>
      </c>
      <c r="C25" s="98" t="s">
        <v>132</v>
      </c>
      <c r="D25" s="97">
        <v>11</v>
      </c>
      <c r="E25" s="97">
        <v>3</v>
      </c>
      <c r="F25" s="1"/>
      <c r="G25" s="23"/>
      <c r="H25" s="24">
        <v>1</v>
      </c>
      <c r="I25" s="5">
        <f t="shared" si="5"/>
        <v>10</v>
      </c>
      <c r="J25" s="20">
        <v>7</v>
      </c>
      <c r="K25" s="14">
        <f t="shared" si="6"/>
        <v>70</v>
      </c>
      <c r="L25" s="20">
        <v>6</v>
      </c>
      <c r="M25" s="15">
        <f t="shared" si="7"/>
        <v>60</v>
      </c>
      <c r="N25" s="28">
        <v>5</v>
      </c>
      <c r="O25" s="29"/>
      <c r="P25" s="30"/>
      <c r="Q25" s="31">
        <v>1</v>
      </c>
      <c r="R25" s="5">
        <f t="shared" si="8"/>
        <v>4</v>
      </c>
      <c r="S25" s="27">
        <v>3</v>
      </c>
      <c r="T25" s="17">
        <f t="shared" si="9"/>
        <v>75</v>
      </c>
    </row>
    <row r="26" spans="1:20" ht="75" customHeight="1" x14ac:dyDescent="0.25">
      <c r="A26" s="104">
        <v>6</v>
      </c>
      <c r="B26" s="111" t="s">
        <v>52</v>
      </c>
      <c r="C26" s="106" t="s">
        <v>53</v>
      </c>
      <c r="D26" s="107">
        <v>31</v>
      </c>
      <c r="E26" s="107">
        <v>5</v>
      </c>
      <c r="F26" s="26">
        <v>1</v>
      </c>
      <c r="G26" s="23">
        <v>2</v>
      </c>
      <c r="H26" s="24"/>
      <c r="I26" s="5">
        <f t="shared" si="5"/>
        <v>28</v>
      </c>
      <c r="J26" s="27">
        <v>24</v>
      </c>
      <c r="K26" s="14">
        <f t="shared" si="6"/>
        <v>85.714285714285708</v>
      </c>
      <c r="L26" s="27">
        <v>21</v>
      </c>
      <c r="M26" s="15">
        <f t="shared" si="7"/>
        <v>75</v>
      </c>
      <c r="N26" s="28">
        <v>30</v>
      </c>
      <c r="O26" s="29">
        <v>1</v>
      </c>
      <c r="P26" s="30">
        <v>2</v>
      </c>
      <c r="Q26" s="31"/>
      <c r="R26" s="5">
        <f t="shared" si="8"/>
        <v>27</v>
      </c>
      <c r="S26" s="27">
        <v>23</v>
      </c>
      <c r="T26" s="17">
        <f t="shared" si="9"/>
        <v>85.18518518518519</v>
      </c>
    </row>
    <row r="27" spans="1:20" ht="84.75" customHeight="1" x14ac:dyDescent="0.25">
      <c r="A27" s="104">
        <v>7</v>
      </c>
      <c r="B27" s="111" t="s">
        <v>54</v>
      </c>
      <c r="C27" s="106" t="s">
        <v>55</v>
      </c>
      <c r="D27" s="107">
        <v>8</v>
      </c>
      <c r="E27" s="107">
        <v>0</v>
      </c>
      <c r="F27" s="26"/>
      <c r="G27" s="23">
        <v>1</v>
      </c>
      <c r="H27" s="24"/>
      <c r="I27" s="5">
        <f t="shared" si="5"/>
        <v>7</v>
      </c>
      <c r="J27" s="27">
        <v>6</v>
      </c>
      <c r="K27" s="14">
        <f t="shared" si="6"/>
        <v>85.714285714285708</v>
      </c>
      <c r="L27" s="27">
        <v>3</v>
      </c>
      <c r="M27" s="15">
        <f t="shared" si="7"/>
        <v>42.857142857142854</v>
      </c>
      <c r="N27" s="28">
        <v>6</v>
      </c>
      <c r="O27" s="29"/>
      <c r="P27" s="30">
        <v>1</v>
      </c>
      <c r="Q27" s="31"/>
      <c r="R27" s="5">
        <f t="shared" si="8"/>
        <v>5</v>
      </c>
      <c r="S27" s="27">
        <v>5</v>
      </c>
      <c r="T27" s="17">
        <f t="shared" si="9"/>
        <v>100</v>
      </c>
    </row>
    <row r="28" spans="1:20" ht="69.75" customHeight="1" x14ac:dyDescent="0.25">
      <c r="A28" s="104">
        <v>8</v>
      </c>
      <c r="B28" s="111" t="s">
        <v>135</v>
      </c>
      <c r="C28" s="106" t="s">
        <v>56</v>
      </c>
      <c r="D28" s="107">
        <v>19</v>
      </c>
      <c r="E28" s="107">
        <v>4</v>
      </c>
      <c r="F28" s="26"/>
      <c r="G28" s="34">
        <v>1</v>
      </c>
      <c r="H28" s="35"/>
      <c r="I28" s="5">
        <f t="shared" si="5"/>
        <v>18</v>
      </c>
      <c r="J28" s="47">
        <v>15</v>
      </c>
      <c r="K28" s="14">
        <f t="shared" si="6"/>
        <v>83.333333333333343</v>
      </c>
      <c r="L28" s="47">
        <v>12</v>
      </c>
      <c r="M28" s="15">
        <f t="shared" si="7"/>
        <v>66.666666666666657</v>
      </c>
      <c r="N28" s="48">
        <v>16</v>
      </c>
      <c r="O28" s="49"/>
      <c r="P28" s="50">
        <v>1</v>
      </c>
      <c r="Q28" s="51"/>
      <c r="R28" s="5">
        <f t="shared" si="8"/>
        <v>15</v>
      </c>
      <c r="S28" s="47">
        <v>12</v>
      </c>
      <c r="T28" s="17">
        <f t="shared" si="9"/>
        <v>80</v>
      </c>
    </row>
    <row r="29" spans="1:20" ht="89.25" customHeight="1" x14ac:dyDescent="0.25">
      <c r="A29" s="104">
        <v>9</v>
      </c>
      <c r="B29" s="111" t="s">
        <v>57</v>
      </c>
      <c r="C29" s="112" t="s">
        <v>58</v>
      </c>
      <c r="D29" s="113">
        <v>21</v>
      </c>
      <c r="E29" s="113">
        <v>15</v>
      </c>
      <c r="F29" s="52">
        <v>3</v>
      </c>
      <c r="G29" s="53">
        <v>2</v>
      </c>
      <c r="H29" s="54">
        <v>2</v>
      </c>
      <c r="I29" s="5">
        <f t="shared" si="5"/>
        <v>14</v>
      </c>
      <c r="J29" s="55">
        <v>13</v>
      </c>
      <c r="K29" s="14">
        <f t="shared" si="6"/>
        <v>92.857142857142861</v>
      </c>
      <c r="L29" s="55">
        <v>8</v>
      </c>
      <c r="M29" s="15">
        <f t="shared" si="7"/>
        <v>57.142857142857139</v>
      </c>
      <c r="N29" s="56">
        <v>18</v>
      </c>
      <c r="O29" s="57">
        <v>3</v>
      </c>
      <c r="P29" s="58">
        <v>2</v>
      </c>
      <c r="Q29" s="59">
        <v>2</v>
      </c>
      <c r="R29" s="5">
        <f t="shared" si="8"/>
        <v>11</v>
      </c>
      <c r="S29" s="55">
        <v>11</v>
      </c>
      <c r="T29" s="17">
        <f t="shared" si="9"/>
        <v>100</v>
      </c>
    </row>
    <row r="30" spans="1:20" s="95" customFormat="1" ht="73.5" customHeight="1" x14ac:dyDescent="0.25">
      <c r="A30" s="104">
        <v>10</v>
      </c>
      <c r="B30" s="111" t="s">
        <v>59</v>
      </c>
      <c r="C30" s="112" t="s">
        <v>60</v>
      </c>
      <c r="D30" s="113">
        <v>5</v>
      </c>
      <c r="E30" s="113">
        <v>0</v>
      </c>
      <c r="F30" s="52"/>
      <c r="G30" s="53"/>
      <c r="H30" s="54"/>
      <c r="I30" s="93">
        <f t="shared" si="5"/>
        <v>5</v>
      </c>
      <c r="J30" s="96">
        <v>5</v>
      </c>
      <c r="K30" s="89">
        <f t="shared" si="6"/>
        <v>100</v>
      </c>
      <c r="L30" s="96">
        <v>2</v>
      </c>
      <c r="M30" s="17">
        <f t="shared" si="7"/>
        <v>40</v>
      </c>
      <c r="N30" s="56">
        <v>5</v>
      </c>
      <c r="O30" s="57"/>
      <c r="P30" s="58"/>
      <c r="Q30" s="59"/>
      <c r="R30" s="93">
        <f t="shared" si="8"/>
        <v>5</v>
      </c>
      <c r="S30" s="96">
        <v>5</v>
      </c>
      <c r="T30" s="17">
        <f t="shared" si="9"/>
        <v>100</v>
      </c>
    </row>
    <row r="31" spans="1:20" ht="74.25" customHeight="1" x14ac:dyDescent="0.25">
      <c r="A31" s="36"/>
      <c r="B31" s="36"/>
      <c r="C31" s="36" t="s">
        <v>3</v>
      </c>
      <c r="D31" s="36">
        <f>D21+D22+D23+D24+D25+D26+D27+D28+D29+D30</f>
        <v>296</v>
      </c>
      <c r="E31" s="36">
        <f t="shared" ref="E31:S31" si="10">E21+E22+E23+E24+E25+E26+E27+E28+E29+E30</f>
        <v>65</v>
      </c>
      <c r="F31" s="36">
        <f t="shared" si="10"/>
        <v>10</v>
      </c>
      <c r="G31" s="36">
        <f t="shared" si="10"/>
        <v>14</v>
      </c>
      <c r="H31" s="36">
        <f t="shared" si="10"/>
        <v>12</v>
      </c>
      <c r="I31" s="5">
        <f t="shared" si="5"/>
        <v>260</v>
      </c>
      <c r="J31" s="36">
        <f t="shared" si="10"/>
        <v>215</v>
      </c>
      <c r="K31" s="14">
        <f t="shared" si="6"/>
        <v>82.692307692307693</v>
      </c>
      <c r="L31" s="36">
        <f t="shared" si="10"/>
        <v>146</v>
      </c>
      <c r="M31" s="37">
        <f t="shared" si="7"/>
        <v>56.153846153846153</v>
      </c>
      <c r="N31" s="36">
        <f>N21+N22+N23+N24+N25+N26+N27+N28+N29+N30</f>
        <v>223</v>
      </c>
      <c r="O31" s="36">
        <f t="shared" si="10"/>
        <v>10</v>
      </c>
      <c r="P31" s="36">
        <f t="shared" si="10"/>
        <v>14</v>
      </c>
      <c r="Q31" s="36">
        <f t="shared" si="10"/>
        <v>12</v>
      </c>
      <c r="R31" s="5">
        <f t="shared" si="8"/>
        <v>187</v>
      </c>
      <c r="S31" s="36">
        <f t="shared" si="10"/>
        <v>163</v>
      </c>
      <c r="T31" s="14">
        <f t="shared" si="9"/>
        <v>87.165775401069524</v>
      </c>
    </row>
    <row r="32" spans="1:20" ht="63.75" customHeight="1" x14ac:dyDescent="0.25">
      <c r="A32" s="142" t="s">
        <v>128</v>
      </c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</row>
    <row r="33" spans="1:20" ht="82.5" customHeight="1" x14ac:dyDescent="0.25">
      <c r="A33" s="104">
        <v>1</v>
      </c>
      <c r="B33" s="104" t="s">
        <v>62</v>
      </c>
      <c r="C33" s="110" t="s">
        <v>63</v>
      </c>
      <c r="D33" s="104">
        <v>22</v>
      </c>
      <c r="E33" s="104">
        <v>1</v>
      </c>
      <c r="F33" s="22">
        <v>1</v>
      </c>
      <c r="G33" s="18"/>
      <c r="H33" s="19"/>
      <c r="I33" s="5">
        <f>D33-F33-G33-H33</f>
        <v>21</v>
      </c>
      <c r="J33" s="20">
        <v>18</v>
      </c>
      <c r="K33" s="14">
        <f>J33/I33*100</f>
        <v>85.714285714285708</v>
      </c>
      <c r="L33" s="20">
        <v>13</v>
      </c>
      <c r="M33" s="15">
        <f>L33/I33*100</f>
        <v>61.904761904761905</v>
      </c>
      <c r="N33" s="21">
        <v>4</v>
      </c>
      <c r="O33" s="22">
        <v>1</v>
      </c>
      <c r="P33" s="18"/>
      <c r="Q33" s="19"/>
      <c r="R33" s="5">
        <f>N33-O33-P33-Q33</f>
        <v>3</v>
      </c>
      <c r="S33" s="20">
        <v>3</v>
      </c>
      <c r="T33" s="17">
        <f>S33/R33*100</f>
        <v>100</v>
      </c>
    </row>
    <row r="34" spans="1:20" ht="69.75" customHeight="1" x14ac:dyDescent="0.25">
      <c r="A34" s="20">
        <v>2</v>
      </c>
      <c r="B34" s="20" t="s">
        <v>64</v>
      </c>
      <c r="C34" s="121" t="s">
        <v>65</v>
      </c>
      <c r="D34" s="20">
        <v>45</v>
      </c>
      <c r="E34" s="20">
        <v>13</v>
      </c>
      <c r="F34" s="22">
        <v>3</v>
      </c>
      <c r="G34" s="18"/>
      <c r="H34" s="19"/>
      <c r="I34" s="5">
        <v>42</v>
      </c>
      <c r="J34" s="20">
        <v>33</v>
      </c>
      <c r="K34" s="14">
        <f>J34/I34*100</f>
        <v>78.571428571428569</v>
      </c>
      <c r="L34" s="20">
        <v>23</v>
      </c>
      <c r="M34" s="15">
        <f>L34/I34*100</f>
        <v>54.761904761904766</v>
      </c>
      <c r="N34" s="21">
        <v>12</v>
      </c>
      <c r="O34" s="22"/>
      <c r="P34" s="18"/>
      <c r="Q34" s="19"/>
      <c r="R34" s="5">
        <f>N34-O34-P34-Q34</f>
        <v>12</v>
      </c>
      <c r="S34" s="20">
        <v>11</v>
      </c>
      <c r="T34" s="17">
        <f>S34/R34*100</f>
        <v>91.666666666666657</v>
      </c>
    </row>
    <row r="35" spans="1:20" ht="50.25" customHeight="1" x14ac:dyDescent="0.25">
      <c r="A35" s="36"/>
      <c r="B35" s="36"/>
      <c r="C35" s="36" t="s">
        <v>3</v>
      </c>
      <c r="D35" s="36">
        <f>D33+D34</f>
        <v>67</v>
      </c>
      <c r="E35" s="36">
        <f>E33+E34</f>
        <v>14</v>
      </c>
      <c r="F35" s="77">
        <f>F33+F34</f>
        <v>4</v>
      </c>
      <c r="G35" s="77">
        <f>G33+G34</f>
        <v>0</v>
      </c>
      <c r="H35" s="77">
        <f>H33+H34</f>
        <v>0</v>
      </c>
      <c r="I35" s="76">
        <f>D35-F35-G35-H35</f>
        <v>63</v>
      </c>
      <c r="J35" s="77">
        <f>J33+J34</f>
        <v>51</v>
      </c>
      <c r="K35" s="14">
        <f>J35/I35*100</f>
        <v>80.952380952380949</v>
      </c>
      <c r="L35" s="77">
        <f>L33+L34</f>
        <v>36</v>
      </c>
      <c r="M35" s="37">
        <f>L35/I35*100</f>
        <v>57.142857142857139</v>
      </c>
      <c r="N35" s="77">
        <f>N33+N34</f>
        <v>16</v>
      </c>
      <c r="O35" s="77">
        <f>O33+O34</f>
        <v>1</v>
      </c>
      <c r="P35" s="77">
        <f>P33+P34</f>
        <v>0</v>
      </c>
      <c r="Q35" s="77">
        <f>Q33+Q34</f>
        <v>0</v>
      </c>
      <c r="R35" s="76">
        <f>N35-O35-P35-Q35</f>
        <v>15</v>
      </c>
      <c r="S35" s="77">
        <f>S33+S34</f>
        <v>14</v>
      </c>
      <c r="T35" s="14">
        <f>S35/R35*100</f>
        <v>93.333333333333329</v>
      </c>
    </row>
    <row r="36" spans="1:20" ht="65.25" customHeight="1" x14ac:dyDescent="0.25">
      <c r="A36" s="142" t="s">
        <v>61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</row>
    <row r="37" spans="1:20" ht="66.75" customHeight="1" x14ac:dyDescent="0.25">
      <c r="A37" s="20">
        <v>1</v>
      </c>
      <c r="B37" s="101" t="s">
        <v>66</v>
      </c>
      <c r="C37" s="98" t="s">
        <v>67</v>
      </c>
      <c r="D37" s="102">
        <v>12</v>
      </c>
      <c r="E37" s="102">
        <v>9</v>
      </c>
      <c r="F37" s="1">
        <v>1</v>
      </c>
      <c r="G37" s="2"/>
      <c r="H37" s="3"/>
      <c r="I37" s="5">
        <f t="shared" ref="I37:I45" si="11">D37-F37-G37-H37</f>
        <v>11</v>
      </c>
      <c r="J37" s="6">
        <v>7</v>
      </c>
      <c r="K37" s="14">
        <f t="shared" ref="K37:K46" si="12">J37/I37*100</f>
        <v>63.636363636363633</v>
      </c>
      <c r="L37" s="6">
        <v>6</v>
      </c>
      <c r="M37" s="15">
        <f t="shared" ref="M37:M46" si="13">L37/I37*100</f>
        <v>54.54545454545454</v>
      </c>
      <c r="N37" s="16">
        <v>2</v>
      </c>
      <c r="O37" s="1">
        <v>1</v>
      </c>
      <c r="P37" s="2"/>
      <c r="Q37" s="3"/>
      <c r="R37" s="5">
        <f t="shared" ref="R37:R46" si="14">N37-O37-P37-Q37</f>
        <v>1</v>
      </c>
      <c r="S37" s="6">
        <v>1</v>
      </c>
      <c r="T37" s="17">
        <f t="shared" ref="T37:T46" si="15">S37/R37*100</f>
        <v>100</v>
      </c>
    </row>
    <row r="38" spans="1:20" s="95" customFormat="1" ht="75.75" customHeight="1" x14ac:dyDescent="0.25">
      <c r="A38" s="104">
        <v>2</v>
      </c>
      <c r="B38" s="108" t="s">
        <v>68</v>
      </c>
      <c r="C38" s="109" t="s">
        <v>69</v>
      </c>
      <c r="D38" s="110">
        <v>1</v>
      </c>
      <c r="E38" s="110">
        <v>0</v>
      </c>
      <c r="F38" s="1"/>
      <c r="G38" s="2"/>
      <c r="H38" s="93"/>
      <c r="I38" s="93">
        <f t="shared" si="11"/>
        <v>1</v>
      </c>
      <c r="J38" s="93">
        <v>1</v>
      </c>
      <c r="K38" s="89">
        <f t="shared" si="12"/>
        <v>100</v>
      </c>
      <c r="L38" s="93">
        <v>1</v>
      </c>
      <c r="M38" s="17">
        <f t="shared" si="13"/>
        <v>100</v>
      </c>
      <c r="N38" s="93">
        <v>0</v>
      </c>
      <c r="O38" s="93"/>
      <c r="P38" s="93"/>
      <c r="Q38" s="93"/>
      <c r="R38" s="93">
        <v>0</v>
      </c>
      <c r="S38" s="93"/>
      <c r="T38" s="17"/>
    </row>
    <row r="39" spans="1:20" ht="72.75" customHeight="1" x14ac:dyDescent="0.25">
      <c r="A39" s="104">
        <v>3</v>
      </c>
      <c r="B39" s="105" t="s">
        <v>70</v>
      </c>
      <c r="C39" s="106" t="s">
        <v>71</v>
      </c>
      <c r="D39" s="107">
        <v>13</v>
      </c>
      <c r="E39" s="107">
        <v>10</v>
      </c>
      <c r="F39" s="26">
        <v>1</v>
      </c>
      <c r="G39" s="34"/>
      <c r="H39" s="35">
        <v>2</v>
      </c>
      <c r="I39" s="5">
        <f t="shared" si="11"/>
        <v>10</v>
      </c>
      <c r="J39" s="32">
        <v>10</v>
      </c>
      <c r="K39" s="14">
        <f t="shared" si="12"/>
        <v>100</v>
      </c>
      <c r="L39" s="32">
        <v>8</v>
      </c>
      <c r="M39" s="15">
        <f t="shared" si="13"/>
        <v>80</v>
      </c>
      <c r="N39" s="33">
        <v>1</v>
      </c>
      <c r="O39" s="26"/>
      <c r="P39" s="34"/>
      <c r="Q39" s="35">
        <v>1</v>
      </c>
      <c r="R39" s="5">
        <v>0</v>
      </c>
      <c r="S39" s="32"/>
      <c r="T39" s="17"/>
    </row>
    <row r="40" spans="1:20" s="95" customFormat="1" ht="72" customHeight="1" x14ac:dyDescent="0.25">
      <c r="A40" s="104">
        <v>4</v>
      </c>
      <c r="B40" s="105" t="s">
        <v>72</v>
      </c>
      <c r="C40" s="106" t="s">
        <v>73</v>
      </c>
      <c r="D40" s="107">
        <v>3</v>
      </c>
      <c r="E40" s="107">
        <v>2</v>
      </c>
      <c r="F40" s="26"/>
      <c r="G40" s="34"/>
      <c r="H40" s="91"/>
      <c r="I40" s="93">
        <f t="shared" si="11"/>
        <v>3</v>
      </c>
      <c r="J40" s="91">
        <v>3</v>
      </c>
      <c r="K40" s="89">
        <f t="shared" si="12"/>
        <v>100</v>
      </c>
      <c r="L40" s="91">
        <v>2</v>
      </c>
      <c r="M40" s="17">
        <f t="shared" si="13"/>
        <v>66.666666666666657</v>
      </c>
      <c r="N40" s="91">
        <v>0</v>
      </c>
      <c r="O40" s="91"/>
      <c r="P40" s="91"/>
      <c r="Q40" s="91"/>
      <c r="R40" s="93">
        <v>0</v>
      </c>
      <c r="S40" s="91"/>
      <c r="T40" s="17"/>
    </row>
    <row r="41" spans="1:20" ht="85.5" customHeight="1" x14ac:dyDescent="0.25">
      <c r="A41" s="104">
        <v>5</v>
      </c>
      <c r="B41" s="105" t="s">
        <v>74</v>
      </c>
      <c r="C41" s="106" t="s">
        <v>75</v>
      </c>
      <c r="D41" s="107">
        <v>7</v>
      </c>
      <c r="E41" s="107">
        <v>5</v>
      </c>
      <c r="F41" s="26"/>
      <c r="G41" s="34"/>
      <c r="H41" s="35"/>
      <c r="I41" s="5">
        <f t="shared" si="11"/>
        <v>7</v>
      </c>
      <c r="J41" s="60">
        <v>6</v>
      </c>
      <c r="K41" s="14">
        <f t="shared" si="12"/>
        <v>85.714285714285708</v>
      </c>
      <c r="L41" s="60">
        <v>5</v>
      </c>
      <c r="M41" s="15">
        <f t="shared" si="13"/>
        <v>71.428571428571431</v>
      </c>
      <c r="N41" s="61">
        <v>2</v>
      </c>
      <c r="O41" s="62"/>
      <c r="P41" s="23"/>
      <c r="Q41" s="24"/>
      <c r="R41" s="5">
        <f t="shared" si="14"/>
        <v>2</v>
      </c>
      <c r="S41" s="60">
        <v>2</v>
      </c>
      <c r="T41" s="17">
        <f t="shared" si="15"/>
        <v>100</v>
      </c>
    </row>
    <row r="42" spans="1:20" s="95" customFormat="1" ht="83.25" customHeight="1" x14ac:dyDescent="0.25">
      <c r="A42" s="104">
        <v>6</v>
      </c>
      <c r="B42" s="105" t="s">
        <v>76</v>
      </c>
      <c r="C42" s="106" t="s">
        <v>77</v>
      </c>
      <c r="D42" s="107">
        <v>7</v>
      </c>
      <c r="E42" s="107">
        <v>7</v>
      </c>
      <c r="F42" s="26"/>
      <c r="G42" s="34"/>
      <c r="H42" s="91"/>
      <c r="I42" s="93">
        <f t="shared" si="11"/>
        <v>7</v>
      </c>
      <c r="J42" s="92">
        <v>6</v>
      </c>
      <c r="K42" s="89">
        <f t="shared" si="12"/>
        <v>85.714285714285708</v>
      </c>
      <c r="L42" s="92">
        <v>4</v>
      </c>
      <c r="M42" s="17">
        <f t="shared" si="13"/>
        <v>57.142857142857139</v>
      </c>
      <c r="N42" s="92">
        <v>0</v>
      </c>
      <c r="O42" s="92"/>
      <c r="P42" s="92"/>
      <c r="Q42" s="92"/>
      <c r="R42" s="93">
        <v>0</v>
      </c>
      <c r="S42" s="92"/>
      <c r="T42" s="17"/>
    </row>
    <row r="43" spans="1:20" ht="81.75" customHeight="1" x14ac:dyDescent="0.25">
      <c r="A43" s="20">
        <v>7</v>
      </c>
      <c r="B43" s="100" t="s">
        <v>78</v>
      </c>
      <c r="C43" s="99" t="s">
        <v>79</v>
      </c>
      <c r="D43" s="32">
        <v>41</v>
      </c>
      <c r="E43" s="32">
        <v>5</v>
      </c>
      <c r="F43" s="26">
        <v>1</v>
      </c>
      <c r="G43" s="23">
        <v>4</v>
      </c>
      <c r="H43" s="24">
        <v>6</v>
      </c>
      <c r="I43" s="5">
        <f t="shared" si="11"/>
        <v>30</v>
      </c>
      <c r="J43" s="27">
        <v>23</v>
      </c>
      <c r="K43" s="14">
        <f t="shared" si="12"/>
        <v>76.666666666666671</v>
      </c>
      <c r="L43" s="27">
        <v>16</v>
      </c>
      <c r="M43" s="15">
        <f t="shared" si="13"/>
        <v>53.333333333333336</v>
      </c>
      <c r="N43" s="28">
        <v>16</v>
      </c>
      <c r="O43" s="29"/>
      <c r="P43" s="30">
        <v>1</v>
      </c>
      <c r="Q43" s="31">
        <v>4</v>
      </c>
      <c r="R43" s="5">
        <f t="shared" si="14"/>
        <v>11</v>
      </c>
      <c r="S43" s="27">
        <v>10</v>
      </c>
      <c r="T43" s="17">
        <f t="shared" si="15"/>
        <v>90.909090909090907</v>
      </c>
    </row>
    <row r="44" spans="1:20" s="95" customFormat="1" ht="89.25" customHeight="1" x14ac:dyDescent="0.25">
      <c r="A44" s="104">
        <v>8</v>
      </c>
      <c r="B44" s="105" t="s">
        <v>80</v>
      </c>
      <c r="C44" s="106" t="s">
        <v>81</v>
      </c>
      <c r="D44" s="107">
        <v>1</v>
      </c>
      <c r="E44" s="107">
        <v>1</v>
      </c>
      <c r="F44" s="26"/>
      <c r="G44" s="23"/>
      <c r="H44" s="92"/>
      <c r="I44" s="93">
        <v>1</v>
      </c>
      <c r="J44" s="94">
        <v>1</v>
      </c>
      <c r="K44" s="89">
        <f t="shared" si="12"/>
        <v>100</v>
      </c>
      <c r="L44" s="94">
        <v>1</v>
      </c>
      <c r="M44" s="17">
        <f t="shared" si="13"/>
        <v>100</v>
      </c>
      <c r="N44" s="94">
        <v>0</v>
      </c>
      <c r="O44" s="94"/>
      <c r="P44" s="94"/>
      <c r="Q44" s="94"/>
      <c r="R44" s="93">
        <v>0</v>
      </c>
      <c r="S44" s="94"/>
      <c r="T44" s="17"/>
    </row>
    <row r="45" spans="1:20" ht="81" customHeight="1" x14ac:dyDescent="0.25">
      <c r="A45" s="20">
        <v>9</v>
      </c>
      <c r="B45" s="101" t="s">
        <v>82</v>
      </c>
      <c r="C45" s="98" t="s">
        <v>83</v>
      </c>
      <c r="D45" s="97">
        <v>12</v>
      </c>
      <c r="E45" s="97">
        <v>7</v>
      </c>
      <c r="F45" s="26">
        <v>2</v>
      </c>
      <c r="G45" s="23"/>
      <c r="H45" s="24">
        <v>2</v>
      </c>
      <c r="I45" s="5">
        <f t="shared" si="11"/>
        <v>8</v>
      </c>
      <c r="J45" s="27">
        <v>5</v>
      </c>
      <c r="K45" s="14">
        <f>J45/I45*100</f>
        <v>62.5</v>
      </c>
      <c r="L45" s="27">
        <v>2</v>
      </c>
      <c r="M45" s="15">
        <f>L45/I45*100</f>
        <v>25</v>
      </c>
      <c r="N45" s="28">
        <v>6</v>
      </c>
      <c r="O45" s="29"/>
      <c r="P45" s="30"/>
      <c r="Q45" s="31">
        <v>2</v>
      </c>
      <c r="R45" s="5">
        <f>N45-O45-P45-Q45</f>
        <v>4</v>
      </c>
      <c r="S45" s="27">
        <v>2</v>
      </c>
      <c r="T45" s="17">
        <f>S45/R45*100</f>
        <v>50</v>
      </c>
    </row>
    <row r="46" spans="1:20" ht="70.5" customHeight="1" x14ac:dyDescent="0.25">
      <c r="A46" s="36"/>
      <c r="B46" s="36"/>
      <c r="C46" s="36" t="s">
        <v>3</v>
      </c>
      <c r="D46" s="36">
        <f>D37+D38+D39+D40+D41+D42+D43+D44+D45</f>
        <v>97</v>
      </c>
      <c r="E46" s="36">
        <f>E37+E38+E39+E40+E41+E42+E43+E44+E45</f>
        <v>46</v>
      </c>
      <c r="F46" s="36">
        <f>F37+F38+F39+F40+F41+F42+F43+F44+F45</f>
        <v>5</v>
      </c>
      <c r="G46" s="36">
        <f>G37+G38+G39+G40+G41+G42+G43+G44+G45</f>
        <v>4</v>
      </c>
      <c r="H46" s="36">
        <f>H37+H38+H39+H40+H41+H42+H43+H44+H45</f>
        <v>10</v>
      </c>
      <c r="I46" s="76">
        <f>D46-F46-G46-H46</f>
        <v>78</v>
      </c>
      <c r="J46" s="36">
        <f>J37+J38+J39+J40+J41+J42+J43+J44+J45</f>
        <v>62</v>
      </c>
      <c r="K46" s="14">
        <f t="shared" si="12"/>
        <v>79.487179487179489</v>
      </c>
      <c r="L46" s="36">
        <f>L37+L38+L39+L40+L41+L42+L43+L44+L45</f>
        <v>45</v>
      </c>
      <c r="M46" s="37">
        <f t="shared" si="13"/>
        <v>57.692307692307686</v>
      </c>
      <c r="N46" s="36">
        <f>N37+N38+N39+N40+N41+N42+N43+N44+N45</f>
        <v>27</v>
      </c>
      <c r="O46" s="36">
        <f>O37+O38+O39+O40+O41+O42+O43+O44+O45</f>
        <v>1</v>
      </c>
      <c r="P46" s="36">
        <f>P37+P38+P39+P40+P41+P42+P43+P44+P45</f>
        <v>1</v>
      </c>
      <c r="Q46" s="36">
        <f>Q37+Q38+Q39+Q40+Q41+Q42+Q43+Q44+Q45</f>
        <v>7</v>
      </c>
      <c r="R46" s="76">
        <f t="shared" si="14"/>
        <v>18</v>
      </c>
      <c r="S46" s="36">
        <f>S37+S38+S39+S40+S41+S42+S43+S44+S45</f>
        <v>15</v>
      </c>
      <c r="T46" s="14">
        <f t="shared" si="15"/>
        <v>83.333333333333343</v>
      </c>
    </row>
    <row r="47" spans="1:20" ht="69" customHeight="1" x14ac:dyDescent="0.25">
      <c r="A47" s="142" t="s">
        <v>84</v>
      </c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</row>
    <row r="48" spans="1:20" ht="78" customHeight="1" x14ac:dyDescent="0.25">
      <c r="A48" s="104">
        <v>1</v>
      </c>
      <c r="B48" s="111" t="s">
        <v>85</v>
      </c>
      <c r="C48" s="106" t="s">
        <v>86</v>
      </c>
      <c r="D48" s="107">
        <v>48</v>
      </c>
      <c r="E48" s="107">
        <v>10</v>
      </c>
      <c r="F48" s="26">
        <v>1</v>
      </c>
      <c r="G48" s="23"/>
      <c r="H48" s="24"/>
      <c r="I48" s="5">
        <f t="shared" ref="I48:I56" si="16">D48-F48-G48-H48</f>
        <v>47</v>
      </c>
      <c r="J48" s="27">
        <v>39</v>
      </c>
      <c r="K48" s="14">
        <f t="shared" ref="K48:K55" si="17">J48/I48*100</f>
        <v>82.978723404255319</v>
      </c>
      <c r="L48" s="27">
        <v>26</v>
      </c>
      <c r="M48" s="15">
        <f t="shared" ref="M48:M56" si="18">L48/I48*100</f>
        <v>55.319148936170215</v>
      </c>
      <c r="N48" s="28">
        <v>8</v>
      </c>
      <c r="O48" s="29">
        <v>1</v>
      </c>
      <c r="P48" s="30"/>
      <c r="Q48" s="31"/>
      <c r="R48" s="5">
        <f t="shared" ref="R48:R56" si="19">N48-O48-P48-Q48</f>
        <v>7</v>
      </c>
      <c r="S48" s="27">
        <v>7</v>
      </c>
      <c r="T48" s="17">
        <f t="shared" ref="T48:T53" si="20">S48/R48*100</f>
        <v>100</v>
      </c>
    </row>
    <row r="49" spans="1:20" ht="78.75" customHeight="1" x14ac:dyDescent="0.25">
      <c r="A49" s="104">
        <v>2</v>
      </c>
      <c r="B49" s="116" t="s">
        <v>87</v>
      </c>
      <c r="C49" s="109" t="s">
        <v>88</v>
      </c>
      <c r="D49" s="110">
        <v>14</v>
      </c>
      <c r="E49" s="110">
        <v>8</v>
      </c>
      <c r="F49" s="1">
        <v>4</v>
      </c>
      <c r="G49" s="2"/>
      <c r="H49" s="3">
        <v>1</v>
      </c>
      <c r="I49" s="5">
        <f t="shared" si="16"/>
        <v>9</v>
      </c>
      <c r="J49" s="6">
        <v>8</v>
      </c>
      <c r="K49" s="14">
        <f t="shared" si="17"/>
        <v>88.888888888888886</v>
      </c>
      <c r="L49" s="6">
        <v>7</v>
      </c>
      <c r="M49" s="15">
        <f t="shared" si="18"/>
        <v>77.777777777777786</v>
      </c>
      <c r="N49" s="16">
        <v>5</v>
      </c>
      <c r="O49" s="1">
        <v>1</v>
      </c>
      <c r="P49" s="2"/>
      <c r="Q49" s="3">
        <v>1</v>
      </c>
      <c r="R49" s="5">
        <f t="shared" si="19"/>
        <v>3</v>
      </c>
      <c r="S49" s="6">
        <v>3</v>
      </c>
      <c r="T49" s="17">
        <f t="shared" si="20"/>
        <v>100</v>
      </c>
    </row>
    <row r="50" spans="1:20" ht="63.75" customHeight="1" x14ac:dyDescent="0.25">
      <c r="A50" s="104">
        <v>3</v>
      </c>
      <c r="B50" s="111" t="s">
        <v>89</v>
      </c>
      <c r="C50" s="106" t="s">
        <v>90</v>
      </c>
      <c r="D50" s="107">
        <v>121</v>
      </c>
      <c r="E50" s="107">
        <v>25</v>
      </c>
      <c r="F50" s="26">
        <v>4</v>
      </c>
      <c r="G50" s="23">
        <v>3</v>
      </c>
      <c r="H50" s="24">
        <v>7</v>
      </c>
      <c r="I50" s="5">
        <f t="shared" si="16"/>
        <v>107</v>
      </c>
      <c r="J50" s="27">
        <v>93</v>
      </c>
      <c r="K50" s="14">
        <f t="shared" si="17"/>
        <v>86.915887850467286</v>
      </c>
      <c r="L50" s="27">
        <v>69</v>
      </c>
      <c r="M50" s="15">
        <f t="shared" si="18"/>
        <v>64.485981308411212</v>
      </c>
      <c r="N50" s="28">
        <v>105</v>
      </c>
      <c r="O50" s="29">
        <v>4</v>
      </c>
      <c r="P50" s="30">
        <v>3</v>
      </c>
      <c r="Q50" s="31">
        <v>7</v>
      </c>
      <c r="R50" s="5">
        <f t="shared" si="19"/>
        <v>91</v>
      </c>
      <c r="S50" s="27">
        <v>83</v>
      </c>
      <c r="T50" s="17">
        <f t="shared" si="20"/>
        <v>91.208791208791212</v>
      </c>
    </row>
    <row r="51" spans="1:20" s="95" customFormat="1" ht="109.5" customHeight="1" x14ac:dyDescent="0.25">
      <c r="A51" s="104">
        <v>4</v>
      </c>
      <c r="B51" s="111" t="s">
        <v>91</v>
      </c>
      <c r="C51" s="106" t="s">
        <v>92</v>
      </c>
      <c r="D51" s="107">
        <v>11</v>
      </c>
      <c r="E51" s="107">
        <v>1</v>
      </c>
      <c r="F51" s="26"/>
      <c r="G51" s="23"/>
      <c r="H51" s="24">
        <v>2</v>
      </c>
      <c r="I51" s="93">
        <f t="shared" si="16"/>
        <v>9</v>
      </c>
      <c r="J51" s="94">
        <v>8</v>
      </c>
      <c r="K51" s="89">
        <f t="shared" si="17"/>
        <v>88.888888888888886</v>
      </c>
      <c r="L51" s="94">
        <v>6</v>
      </c>
      <c r="M51" s="17">
        <f t="shared" si="18"/>
        <v>66.666666666666657</v>
      </c>
      <c r="N51" s="28">
        <v>11</v>
      </c>
      <c r="O51" s="29"/>
      <c r="P51" s="30"/>
      <c r="Q51" s="31">
        <v>2</v>
      </c>
      <c r="R51" s="93">
        <f t="shared" si="19"/>
        <v>9</v>
      </c>
      <c r="S51" s="94">
        <v>8</v>
      </c>
      <c r="T51" s="17">
        <f t="shared" si="20"/>
        <v>88.888888888888886</v>
      </c>
    </row>
    <row r="52" spans="1:20" ht="74.25" customHeight="1" x14ac:dyDescent="0.25">
      <c r="A52" s="104">
        <v>5</v>
      </c>
      <c r="B52" s="111" t="s">
        <v>93</v>
      </c>
      <c r="C52" s="109" t="s">
        <v>94</v>
      </c>
      <c r="D52" s="110">
        <v>32</v>
      </c>
      <c r="E52" s="110">
        <v>10</v>
      </c>
      <c r="F52" s="1">
        <v>1</v>
      </c>
      <c r="G52" s="23">
        <v>2</v>
      </c>
      <c r="H52" s="24"/>
      <c r="I52" s="5">
        <f t="shared" si="16"/>
        <v>29</v>
      </c>
      <c r="J52" s="20">
        <v>27</v>
      </c>
      <c r="K52" s="14">
        <f t="shared" si="17"/>
        <v>93.103448275862064</v>
      </c>
      <c r="L52" s="20">
        <v>16</v>
      </c>
      <c r="M52" s="15">
        <f t="shared" si="18"/>
        <v>55.172413793103445</v>
      </c>
      <c r="N52" s="28">
        <v>26</v>
      </c>
      <c r="O52" s="29">
        <v>1</v>
      </c>
      <c r="P52" s="30">
        <v>2</v>
      </c>
      <c r="Q52" s="31"/>
      <c r="R52" s="5">
        <f t="shared" si="19"/>
        <v>23</v>
      </c>
      <c r="S52" s="27">
        <v>21</v>
      </c>
      <c r="T52" s="17">
        <f t="shared" si="20"/>
        <v>91.304347826086953</v>
      </c>
    </row>
    <row r="53" spans="1:20" ht="106.5" customHeight="1" x14ac:dyDescent="0.25">
      <c r="A53" s="104">
        <v>6</v>
      </c>
      <c r="B53" s="111"/>
      <c r="C53" s="109" t="s">
        <v>95</v>
      </c>
      <c r="D53" s="110">
        <v>53</v>
      </c>
      <c r="E53" s="110">
        <v>9</v>
      </c>
      <c r="F53" s="1">
        <v>2</v>
      </c>
      <c r="G53" s="23">
        <v>2</v>
      </c>
      <c r="H53" s="24">
        <v>1</v>
      </c>
      <c r="I53" s="5">
        <f t="shared" si="16"/>
        <v>48</v>
      </c>
      <c r="J53" s="20">
        <v>41</v>
      </c>
      <c r="K53" s="14">
        <f t="shared" si="17"/>
        <v>85.416666666666657</v>
      </c>
      <c r="L53" s="20">
        <v>20</v>
      </c>
      <c r="M53" s="15">
        <f t="shared" si="18"/>
        <v>41.666666666666671</v>
      </c>
      <c r="N53" s="28">
        <v>51</v>
      </c>
      <c r="O53" s="29">
        <v>2</v>
      </c>
      <c r="P53" s="30">
        <v>2</v>
      </c>
      <c r="Q53" s="31">
        <v>1</v>
      </c>
      <c r="R53" s="5">
        <f t="shared" si="19"/>
        <v>46</v>
      </c>
      <c r="S53" s="27">
        <v>40</v>
      </c>
      <c r="T53" s="17">
        <f t="shared" si="20"/>
        <v>86.956521739130437</v>
      </c>
    </row>
    <row r="54" spans="1:20" ht="68.25" customHeight="1" x14ac:dyDescent="0.25">
      <c r="A54" s="104">
        <v>7</v>
      </c>
      <c r="B54" s="110" t="s">
        <v>96</v>
      </c>
      <c r="C54" s="109" t="s">
        <v>97</v>
      </c>
      <c r="D54" s="110">
        <v>27</v>
      </c>
      <c r="E54" s="110">
        <v>18</v>
      </c>
      <c r="F54" s="1">
        <v>2</v>
      </c>
      <c r="G54" s="2">
        <v>1</v>
      </c>
      <c r="H54" s="3"/>
      <c r="I54" s="5">
        <f t="shared" si="16"/>
        <v>24</v>
      </c>
      <c r="J54" s="6">
        <v>20</v>
      </c>
      <c r="K54" s="14">
        <f>J54/I54*100</f>
        <v>83.333333333333343</v>
      </c>
      <c r="L54" s="6">
        <v>19</v>
      </c>
      <c r="M54" s="15">
        <f t="shared" si="18"/>
        <v>79.166666666666657</v>
      </c>
      <c r="N54" s="16">
        <v>27</v>
      </c>
      <c r="O54" s="1">
        <v>2</v>
      </c>
      <c r="P54" s="2">
        <v>1</v>
      </c>
      <c r="Q54" s="3"/>
      <c r="R54" s="5">
        <f t="shared" si="19"/>
        <v>24</v>
      </c>
      <c r="S54" s="6">
        <v>20</v>
      </c>
      <c r="T54" s="17">
        <f>S54/R54*100</f>
        <v>83.333333333333343</v>
      </c>
    </row>
    <row r="55" spans="1:20" ht="49.5" customHeight="1" x14ac:dyDescent="0.25">
      <c r="A55" s="36"/>
      <c r="B55" s="63"/>
      <c r="C55" s="64" t="s">
        <v>3</v>
      </c>
      <c r="D55" s="65">
        <f>D48+D49+D50+D51+D52+D53+D54</f>
        <v>306</v>
      </c>
      <c r="E55" s="65">
        <f t="shared" ref="E55:S55" si="21">E48+E49+E50+E51+E52+E53+E54</f>
        <v>81</v>
      </c>
      <c r="F55" s="65">
        <f t="shared" si="21"/>
        <v>14</v>
      </c>
      <c r="G55" s="65">
        <f t="shared" si="21"/>
        <v>8</v>
      </c>
      <c r="H55" s="65">
        <f t="shared" si="21"/>
        <v>11</v>
      </c>
      <c r="I55" s="5">
        <f t="shared" si="16"/>
        <v>273</v>
      </c>
      <c r="J55" s="65">
        <f t="shared" si="21"/>
        <v>236</v>
      </c>
      <c r="K55" s="14">
        <f t="shared" si="17"/>
        <v>86.446886446886452</v>
      </c>
      <c r="L55" s="65">
        <f t="shared" si="21"/>
        <v>163</v>
      </c>
      <c r="M55" s="37">
        <f t="shared" si="18"/>
        <v>59.706959706959708</v>
      </c>
      <c r="N55" s="65">
        <f t="shared" si="21"/>
        <v>233</v>
      </c>
      <c r="O55" s="65">
        <f t="shared" si="21"/>
        <v>11</v>
      </c>
      <c r="P55" s="65">
        <f t="shared" si="21"/>
        <v>8</v>
      </c>
      <c r="Q55" s="65">
        <f t="shared" si="21"/>
        <v>11</v>
      </c>
      <c r="R55" s="5">
        <f t="shared" si="19"/>
        <v>203</v>
      </c>
      <c r="S55" s="65">
        <f t="shared" si="21"/>
        <v>182</v>
      </c>
      <c r="T55" s="14">
        <f t="shared" ref="T55:T56" si="22">S55/R55*100</f>
        <v>89.65517241379311</v>
      </c>
    </row>
    <row r="56" spans="1:20" ht="51.75" customHeight="1" x14ac:dyDescent="0.25">
      <c r="A56" s="144" t="s">
        <v>98</v>
      </c>
      <c r="B56" s="145"/>
      <c r="C56" s="147"/>
      <c r="D56" s="65">
        <f>D19+D31+D35+D46+D55</f>
        <v>1026</v>
      </c>
      <c r="E56" s="65">
        <f>E19+E31+E35+E46+E55</f>
        <v>338</v>
      </c>
      <c r="F56" s="65">
        <f>F19+F31+F35+F46+F55</f>
        <v>54</v>
      </c>
      <c r="G56" s="65">
        <f>G19+G31+G35+G46+G55</f>
        <v>30</v>
      </c>
      <c r="H56" s="65">
        <f>H19+H31+H35+H46+H55</f>
        <v>39</v>
      </c>
      <c r="I56" s="76">
        <f t="shared" si="16"/>
        <v>903</v>
      </c>
      <c r="J56" s="88">
        <f>J19+J31+J35+J46+J55</f>
        <v>753</v>
      </c>
      <c r="K56" s="86">
        <f>J56/I56*100</f>
        <v>83.388704318936874</v>
      </c>
      <c r="L56" s="88">
        <f>L19+L31+L35+L46+L55</f>
        <v>531</v>
      </c>
      <c r="M56" s="86">
        <f t="shared" si="18"/>
        <v>58.80398671096345</v>
      </c>
      <c r="N56" s="88">
        <f>N19+N31+N35+N46+N55</f>
        <v>686</v>
      </c>
      <c r="O56" s="88">
        <f>O19+O31+O35+O46+O55</f>
        <v>42</v>
      </c>
      <c r="P56" s="88">
        <f>P19+P31+P35+P46+P55</f>
        <v>27</v>
      </c>
      <c r="Q56" s="88">
        <f>Q19+Q31+Q35+Q46+Q55</f>
        <v>36</v>
      </c>
      <c r="R56" s="76">
        <f t="shared" si="19"/>
        <v>581</v>
      </c>
      <c r="S56" s="88">
        <f>S19+S31+S35+S46+S55</f>
        <v>510</v>
      </c>
      <c r="T56" s="86">
        <f t="shared" si="22"/>
        <v>87.779690189328747</v>
      </c>
    </row>
    <row r="57" spans="1:20" ht="59.25" customHeight="1" x14ac:dyDescent="0.25">
      <c r="A57" s="142" t="s">
        <v>99</v>
      </c>
      <c r="B57" s="142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</row>
    <row r="58" spans="1:20" ht="74.25" customHeight="1" x14ac:dyDescent="0.25">
      <c r="A58" s="142" t="s">
        <v>19</v>
      </c>
      <c r="B58" s="142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</row>
    <row r="59" spans="1:20" ht="67.5" customHeight="1" x14ac:dyDescent="0.25">
      <c r="A59" s="104">
        <v>1</v>
      </c>
      <c r="B59" s="111" t="s">
        <v>100</v>
      </c>
      <c r="C59" s="106" t="s">
        <v>21</v>
      </c>
      <c r="D59" s="107">
        <v>2</v>
      </c>
      <c r="E59" s="107">
        <v>2</v>
      </c>
      <c r="F59" s="26">
        <v>0</v>
      </c>
      <c r="G59" s="23"/>
      <c r="H59" s="24"/>
      <c r="I59" s="5">
        <f t="shared" ref="I59:I64" si="23">D59-F59-G59-H59</f>
        <v>2</v>
      </c>
      <c r="J59" s="20">
        <v>2</v>
      </c>
      <c r="K59" s="14">
        <f t="shared" ref="K59:K64" si="24">J59/I59*100</f>
        <v>100</v>
      </c>
      <c r="L59" s="20">
        <v>1</v>
      </c>
      <c r="M59" s="15">
        <f t="shared" ref="M59:M64" si="25">L59/I59*100</f>
        <v>50</v>
      </c>
      <c r="N59" s="28">
        <v>2</v>
      </c>
      <c r="O59" s="29"/>
      <c r="P59" s="30"/>
      <c r="Q59" s="31"/>
      <c r="R59" s="5">
        <f t="shared" ref="R59:R64" si="26">N59-O59-P59-Q59</f>
        <v>2</v>
      </c>
      <c r="S59" s="27">
        <v>2</v>
      </c>
      <c r="T59" s="17">
        <f t="shared" ref="T59:T64" si="27">S59/R59*100</f>
        <v>100</v>
      </c>
    </row>
    <row r="60" spans="1:20" ht="99" customHeight="1" x14ac:dyDescent="0.25">
      <c r="A60" s="104">
        <v>2</v>
      </c>
      <c r="B60" s="110" t="s">
        <v>101</v>
      </c>
      <c r="C60" s="109" t="s">
        <v>33</v>
      </c>
      <c r="D60" s="110">
        <v>1</v>
      </c>
      <c r="E60" s="110">
        <v>1</v>
      </c>
      <c r="F60" s="1"/>
      <c r="G60" s="18"/>
      <c r="H60" s="19"/>
      <c r="I60" s="5">
        <f t="shared" si="23"/>
        <v>1</v>
      </c>
      <c r="J60" s="20">
        <v>1</v>
      </c>
      <c r="K60" s="14">
        <f t="shared" si="24"/>
        <v>100</v>
      </c>
      <c r="L60" s="20">
        <v>1</v>
      </c>
      <c r="M60" s="15">
        <f t="shared" si="25"/>
        <v>100</v>
      </c>
      <c r="N60" s="21">
        <v>1</v>
      </c>
      <c r="O60" s="22"/>
      <c r="P60" s="18"/>
      <c r="Q60" s="19"/>
      <c r="R60" s="5">
        <f t="shared" si="26"/>
        <v>1</v>
      </c>
      <c r="S60" s="20">
        <v>1</v>
      </c>
      <c r="T60" s="17">
        <f t="shared" si="27"/>
        <v>100</v>
      </c>
    </row>
    <row r="61" spans="1:20" ht="52.5" customHeight="1" x14ac:dyDescent="0.25">
      <c r="A61" s="104">
        <v>3</v>
      </c>
      <c r="B61" s="110" t="s">
        <v>102</v>
      </c>
      <c r="C61" s="109" t="s">
        <v>31</v>
      </c>
      <c r="D61" s="110">
        <v>2</v>
      </c>
      <c r="E61" s="110">
        <v>2</v>
      </c>
      <c r="F61" s="1"/>
      <c r="G61" s="18"/>
      <c r="H61" s="19"/>
      <c r="I61" s="5">
        <f t="shared" si="23"/>
        <v>2</v>
      </c>
      <c r="J61" s="20">
        <v>2</v>
      </c>
      <c r="K61" s="14">
        <f t="shared" si="24"/>
        <v>100</v>
      </c>
      <c r="L61" s="20">
        <v>2</v>
      </c>
      <c r="M61" s="15">
        <f t="shared" si="25"/>
        <v>100</v>
      </c>
      <c r="N61" s="21">
        <v>2</v>
      </c>
      <c r="O61" s="22"/>
      <c r="P61" s="18"/>
      <c r="Q61" s="19"/>
      <c r="R61" s="5">
        <f t="shared" si="26"/>
        <v>2</v>
      </c>
      <c r="S61" s="20">
        <v>2</v>
      </c>
      <c r="T61" s="17">
        <f t="shared" si="27"/>
        <v>100</v>
      </c>
    </row>
    <row r="62" spans="1:20" ht="73.5" customHeight="1" x14ac:dyDescent="0.25">
      <c r="A62" s="104">
        <v>4</v>
      </c>
      <c r="B62" s="111" t="s">
        <v>103</v>
      </c>
      <c r="C62" s="106" t="s">
        <v>37</v>
      </c>
      <c r="D62" s="107">
        <v>2</v>
      </c>
      <c r="E62" s="107">
        <v>1</v>
      </c>
      <c r="F62" s="26"/>
      <c r="G62" s="23"/>
      <c r="H62" s="24">
        <v>1</v>
      </c>
      <c r="I62" s="5">
        <f t="shared" si="23"/>
        <v>1</v>
      </c>
      <c r="J62" s="20">
        <v>1</v>
      </c>
      <c r="K62" s="14">
        <f t="shared" si="24"/>
        <v>100</v>
      </c>
      <c r="L62" s="20">
        <v>1</v>
      </c>
      <c r="M62" s="15">
        <f t="shared" si="25"/>
        <v>100</v>
      </c>
      <c r="N62" s="28">
        <v>2</v>
      </c>
      <c r="O62" s="29"/>
      <c r="P62" s="30"/>
      <c r="Q62" s="31">
        <v>1</v>
      </c>
      <c r="R62" s="5">
        <f t="shared" si="26"/>
        <v>1</v>
      </c>
      <c r="S62" s="27">
        <v>1</v>
      </c>
      <c r="T62" s="17">
        <f t="shared" si="27"/>
        <v>100</v>
      </c>
    </row>
    <row r="63" spans="1:20" ht="49.5" customHeight="1" x14ac:dyDescent="0.25">
      <c r="A63" s="104">
        <v>5</v>
      </c>
      <c r="B63" s="111" t="s">
        <v>104</v>
      </c>
      <c r="C63" s="106" t="s">
        <v>41</v>
      </c>
      <c r="D63" s="107">
        <v>9</v>
      </c>
      <c r="E63" s="107">
        <v>6</v>
      </c>
      <c r="F63" s="26"/>
      <c r="G63" s="23"/>
      <c r="H63" s="24">
        <v>1</v>
      </c>
      <c r="I63" s="5">
        <f t="shared" si="23"/>
        <v>8</v>
      </c>
      <c r="J63" s="27">
        <v>8</v>
      </c>
      <c r="K63" s="14">
        <f t="shared" si="24"/>
        <v>100</v>
      </c>
      <c r="L63" s="20">
        <v>7</v>
      </c>
      <c r="M63" s="15">
        <f t="shared" si="25"/>
        <v>87.5</v>
      </c>
      <c r="N63" s="28">
        <v>9</v>
      </c>
      <c r="O63" s="29"/>
      <c r="P63" s="30"/>
      <c r="Q63" s="31">
        <v>1</v>
      </c>
      <c r="R63" s="5">
        <f t="shared" si="26"/>
        <v>8</v>
      </c>
      <c r="S63" s="27">
        <v>8</v>
      </c>
      <c r="T63" s="17">
        <f t="shared" si="27"/>
        <v>100</v>
      </c>
    </row>
    <row r="64" spans="1:20" ht="69" customHeight="1" x14ac:dyDescent="0.25">
      <c r="A64" s="36"/>
      <c r="B64" s="13"/>
      <c r="C64" s="4" t="s">
        <v>3</v>
      </c>
      <c r="D64" s="4">
        <f>D59+D60+D61+D62+D63</f>
        <v>16</v>
      </c>
      <c r="E64" s="4">
        <f>E59+E60+E61+E62+E63</f>
        <v>12</v>
      </c>
      <c r="F64" s="4">
        <f>F59+F60+F61+F62+F63</f>
        <v>0</v>
      </c>
      <c r="G64" s="4">
        <f>G59+G60+G61+G62+G63</f>
        <v>0</v>
      </c>
      <c r="H64" s="4">
        <f>H59+H60+H61+H62+H63</f>
        <v>2</v>
      </c>
      <c r="I64" s="5">
        <f t="shared" si="23"/>
        <v>14</v>
      </c>
      <c r="J64" s="4">
        <f>J59+J60+J61+J62+J63</f>
        <v>14</v>
      </c>
      <c r="K64" s="14">
        <f t="shared" si="24"/>
        <v>100</v>
      </c>
      <c r="L64" s="4">
        <f>L59+L60+L61+L62+L63</f>
        <v>12</v>
      </c>
      <c r="M64" s="37">
        <f t="shared" si="25"/>
        <v>85.714285714285708</v>
      </c>
      <c r="N64" s="4">
        <f>N59+N60+N61+N62+N63</f>
        <v>16</v>
      </c>
      <c r="O64" s="4">
        <f>O59+O60+O61+O62+O63</f>
        <v>0</v>
      </c>
      <c r="P64" s="4">
        <f>P59+P60+P61+P62+P63</f>
        <v>0</v>
      </c>
      <c r="Q64" s="4">
        <f>Q59+Q60+Q61+Q62+Q63</f>
        <v>2</v>
      </c>
      <c r="R64" s="5">
        <f t="shared" si="26"/>
        <v>14</v>
      </c>
      <c r="S64" s="4">
        <f>S59+S60+S61+S62+S63</f>
        <v>14</v>
      </c>
      <c r="T64" s="14">
        <f t="shared" si="27"/>
        <v>100</v>
      </c>
    </row>
    <row r="65" spans="1:20" ht="63" customHeight="1" x14ac:dyDescent="0.25">
      <c r="A65" s="144" t="s">
        <v>42</v>
      </c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</row>
    <row r="66" spans="1:20" ht="52.5" customHeight="1" x14ac:dyDescent="0.25">
      <c r="A66" s="104">
        <v>1</v>
      </c>
      <c r="B66" s="110" t="s">
        <v>105</v>
      </c>
      <c r="C66" s="109" t="s">
        <v>46</v>
      </c>
      <c r="D66" s="110">
        <v>11</v>
      </c>
      <c r="E66" s="110">
        <v>2</v>
      </c>
      <c r="F66" s="1"/>
      <c r="G66" s="18"/>
      <c r="H66" s="19">
        <v>1</v>
      </c>
      <c r="I66" s="5">
        <f>D66-F66-G66-H66</f>
        <v>10</v>
      </c>
      <c r="J66" s="20">
        <v>9</v>
      </c>
      <c r="K66" s="14">
        <f t="shared" ref="K66:K82" si="28">J66/I66*100</f>
        <v>90</v>
      </c>
      <c r="L66" s="20">
        <v>9</v>
      </c>
      <c r="M66" s="15">
        <f>L66/I66*100</f>
        <v>90</v>
      </c>
      <c r="N66" s="21">
        <v>11</v>
      </c>
      <c r="O66" s="22"/>
      <c r="P66" s="18"/>
      <c r="Q66" s="19">
        <v>1</v>
      </c>
      <c r="R66" s="5">
        <f>N66-O66-P66-Q66</f>
        <v>10</v>
      </c>
      <c r="S66" s="20">
        <v>9</v>
      </c>
      <c r="T66" s="17">
        <f t="shared" ref="T66:T70" si="29">S66/R66*100</f>
        <v>90</v>
      </c>
    </row>
    <row r="67" spans="1:20" ht="66" x14ac:dyDescent="0.25">
      <c r="A67" s="104">
        <v>2</v>
      </c>
      <c r="B67" s="110" t="s">
        <v>106</v>
      </c>
      <c r="C67" s="109" t="s">
        <v>48</v>
      </c>
      <c r="D67" s="110">
        <v>2</v>
      </c>
      <c r="E67" s="110">
        <v>0</v>
      </c>
      <c r="F67" s="1"/>
      <c r="G67" s="18"/>
      <c r="H67" s="19"/>
      <c r="I67" s="5">
        <f t="shared" ref="I67:I70" si="30">D67-F67-G67-H67</f>
        <v>2</v>
      </c>
      <c r="J67" s="20">
        <v>2</v>
      </c>
      <c r="K67" s="14">
        <f>J67/I67*100</f>
        <v>100</v>
      </c>
      <c r="L67" s="20">
        <v>2</v>
      </c>
      <c r="M67" s="15">
        <f>L67/I67*100</f>
        <v>100</v>
      </c>
      <c r="N67" s="21">
        <v>2</v>
      </c>
      <c r="O67" s="22"/>
      <c r="P67" s="18"/>
      <c r="Q67" s="19"/>
      <c r="R67" s="5">
        <f>N67-O67-P67-Q67</f>
        <v>2</v>
      </c>
      <c r="S67" s="20">
        <v>2</v>
      </c>
      <c r="T67" s="17">
        <f t="shared" si="29"/>
        <v>100</v>
      </c>
    </row>
    <row r="68" spans="1:20" ht="99" x14ac:dyDescent="0.25">
      <c r="A68" s="20">
        <v>3</v>
      </c>
      <c r="B68" s="120" t="s">
        <v>107</v>
      </c>
      <c r="C68" s="98" t="s">
        <v>50</v>
      </c>
      <c r="D68" s="120">
        <v>5</v>
      </c>
      <c r="E68" s="120">
        <v>1</v>
      </c>
      <c r="F68" s="1"/>
      <c r="G68" s="18"/>
      <c r="H68" s="19"/>
      <c r="I68" s="5">
        <f t="shared" si="30"/>
        <v>5</v>
      </c>
      <c r="J68" s="20">
        <v>4</v>
      </c>
      <c r="K68" s="14">
        <f t="shared" si="28"/>
        <v>80</v>
      </c>
      <c r="L68" s="20">
        <v>3</v>
      </c>
      <c r="M68" s="15">
        <f>L68/I68*100</f>
        <v>60</v>
      </c>
      <c r="N68" s="21">
        <v>5</v>
      </c>
      <c r="O68" s="22"/>
      <c r="P68" s="18"/>
      <c r="Q68" s="19"/>
      <c r="R68" s="5">
        <f>N68-O68-P68-Q68</f>
        <v>5</v>
      </c>
      <c r="S68" s="20">
        <v>4</v>
      </c>
      <c r="T68" s="17">
        <f t="shared" si="29"/>
        <v>80</v>
      </c>
    </row>
    <row r="69" spans="1:20" ht="99" x14ac:dyDescent="0.25">
      <c r="A69" s="104">
        <v>4</v>
      </c>
      <c r="B69" s="110" t="s">
        <v>108</v>
      </c>
      <c r="C69" s="109" t="s">
        <v>51</v>
      </c>
      <c r="D69" s="110">
        <v>1</v>
      </c>
      <c r="E69" s="110">
        <v>0</v>
      </c>
      <c r="F69" s="1"/>
      <c r="G69" s="18"/>
      <c r="H69" s="19"/>
      <c r="I69" s="5">
        <f t="shared" si="30"/>
        <v>1</v>
      </c>
      <c r="J69" s="20">
        <v>1</v>
      </c>
      <c r="K69" s="14">
        <f t="shared" si="28"/>
        <v>100</v>
      </c>
      <c r="L69" s="20">
        <v>1</v>
      </c>
      <c r="M69" s="15">
        <f>L69/I69*100</f>
        <v>100</v>
      </c>
      <c r="N69" s="21">
        <v>1</v>
      </c>
      <c r="O69" s="22"/>
      <c r="P69" s="18"/>
      <c r="Q69" s="19"/>
      <c r="R69" s="5">
        <f>N69-O69-P69-Q69</f>
        <v>1</v>
      </c>
      <c r="S69" s="20">
        <v>1</v>
      </c>
      <c r="T69" s="17">
        <f t="shared" si="29"/>
        <v>100</v>
      </c>
    </row>
    <row r="70" spans="1:20" ht="55.5" customHeight="1" x14ac:dyDescent="0.45">
      <c r="A70" s="66"/>
      <c r="B70" s="66"/>
      <c r="C70" s="67" t="s">
        <v>3</v>
      </c>
      <c r="D70" s="67">
        <f>D66+D67+D68+D69</f>
        <v>19</v>
      </c>
      <c r="E70" s="67">
        <f t="shared" ref="E70:S70" si="31">E66+E67+E68+E69</f>
        <v>3</v>
      </c>
      <c r="F70" s="67">
        <f t="shared" si="31"/>
        <v>0</v>
      </c>
      <c r="G70" s="67">
        <f t="shared" si="31"/>
        <v>0</v>
      </c>
      <c r="H70" s="67">
        <f t="shared" si="31"/>
        <v>1</v>
      </c>
      <c r="I70" s="5">
        <f t="shared" si="30"/>
        <v>18</v>
      </c>
      <c r="J70" s="67">
        <f t="shared" si="31"/>
        <v>16</v>
      </c>
      <c r="K70" s="14">
        <f t="shared" si="28"/>
        <v>88.888888888888886</v>
      </c>
      <c r="L70" s="67">
        <f t="shared" si="31"/>
        <v>15</v>
      </c>
      <c r="M70" s="37">
        <f>L70/I70*100</f>
        <v>83.333333333333343</v>
      </c>
      <c r="N70" s="67">
        <f t="shared" si="31"/>
        <v>19</v>
      </c>
      <c r="O70" s="67">
        <f t="shared" si="31"/>
        <v>0</v>
      </c>
      <c r="P70" s="67">
        <f t="shared" si="31"/>
        <v>0</v>
      </c>
      <c r="Q70" s="67">
        <f t="shared" si="31"/>
        <v>1</v>
      </c>
      <c r="R70" s="5">
        <f>N70-O70-P70-Q70</f>
        <v>18</v>
      </c>
      <c r="S70" s="67">
        <f t="shared" si="31"/>
        <v>16</v>
      </c>
      <c r="T70" s="14">
        <f t="shared" si="29"/>
        <v>88.888888888888886</v>
      </c>
    </row>
    <row r="71" spans="1:20" ht="60" customHeight="1" x14ac:dyDescent="0.25">
      <c r="A71" s="144" t="s">
        <v>134</v>
      </c>
      <c r="B71" s="145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  <c r="T71" s="145"/>
    </row>
    <row r="72" spans="1:20" ht="51" customHeight="1" x14ac:dyDescent="0.25">
      <c r="A72" s="104">
        <v>1</v>
      </c>
      <c r="B72" s="104" t="s">
        <v>109</v>
      </c>
      <c r="C72" s="114" t="s">
        <v>67</v>
      </c>
      <c r="D72" s="104">
        <v>6</v>
      </c>
      <c r="E72" s="104">
        <v>2</v>
      </c>
      <c r="F72" s="68"/>
      <c r="G72" s="25"/>
      <c r="H72" s="69"/>
      <c r="I72" s="5">
        <f t="shared" ref="I72:I75" si="32">D72-F72-G72-H72</f>
        <v>6</v>
      </c>
      <c r="J72" s="70">
        <v>6</v>
      </c>
      <c r="K72" s="14">
        <f t="shared" si="28"/>
        <v>100</v>
      </c>
      <c r="L72" s="36">
        <v>4</v>
      </c>
      <c r="M72" s="15">
        <f>L72/I72*100</f>
        <v>66.666666666666657</v>
      </c>
      <c r="N72" s="36">
        <v>4</v>
      </c>
      <c r="O72" s="36"/>
      <c r="P72" s="36"/>
      <c r="Q72" s="36"/>
      <c r="R72" s="5">
        <f>N72-O72-P72-Q72</f>
        <v>4</v>
      </c>
      <c r="S72" s="36">
        <v>4</v>
      </c>
      <c r="T72" s="17">
        <f t="shared" ref="T72:T75" si="33">S72/R72*100</f>
        <v>100</v>
      </c>
    </row>
    <row r="73" spans="1:20" ht="66" x14ac:dyDescent="0.25">
      <c r="A73" s="104">
        <v>2</v>
      </c>
      <c r="B73" s="110" t="s">
        <v>110</v>
      </c>
      <c r="C73" s="109" t="s">
        <v>111</v>
      </c>
      <c r="D73" s="110">
        <v>4</v>
      </c>
      <c r="E73" s="110">
        <v>0</v>
      </c>
      <c r="F73" s="1"/>
      <c r="G73" s="18"/>
      <c r="H73" s="71"/>
      <c r="I73" s="5">
        <f t="shared" si="32"/>
        <v>4</v>
      </c>
      <c r="J73" s="20">
        <v>4</v>
      </c>
      <c r="K73" s="14">
        <f t="shared" si="28"/>
        <v>100</v>
      </c>
      <c r="L73" s="20">
        <v>3</v>
      </c>
      <c r="M73" s="15">
        <f>L73/I73*100</f>
        <v>75</v>
      </c>
      <c r="N73" s="21">
        <v>1</v>
      </c>
      <c r="O73" s="22"/>
      <c r="P73" s="18"/>
      <c r="Q73" s="51"/>
      <c r="R73" s="5">
        <v>1</v>
      </c>
      <c r="S73" s="63">
        <v>1</v>
      </c>
      <c r="T73" s="17">
        <f t="shared" si="33"/>
        <v>100</v>
      </c>
    </row>
    <row r="74" spans="1:20" ht="54" customHeight="1" x14ac:dyDescent="0.25">
      <c r="A74" s="104">
        <v>3</v>
      </c>
      <c r="B74" s="110" t="s">
        <v>112</v>
      </c>
      <c r="C74" s="109" t="s">
        <v>83</v>
      </c>
      <c r="D74" s="110">
        <v>1</v>
      </c>
      <c r="E74" s="110">
        <v>1</v>
      </c>
      <c r="F74" s="1"/>
      <c r="G74" s="18"/>
      <c r="H74" s="19"/>
      <c r="I74" s="5">
        <f>D74-F74-G74-H74</f>
        <v>1</v>
      </c>
      <c r="J74" s="20">
        <v>1</v>
      </c>
      <c r="K74" s="14">
        <f>J74/I74*100</f>
        <v>100</v>
      </c>
      <c r="L74" s="20"/>
      <c r="M74" s="15"/>
      <c r="N74" s="21">
        <v>1</v>
      </c>
      <c r="O74" s="22"/>
      <c r="P74" s="18"/>
      <c r="Q74" s="51"/>
      <c r="R74" s="5">
        <f>N74-O74-P74-Q74</f>
        <v>1</v>
      </c>
      <c r="S74" s="63">
        <v>1</v>
      </c>
      <c r="T74" s="17">
        <f>S74/R74*100</f>
        <v>100</v>
      </c>
    </row>
    <row r="75" spans="1:20" ht="53.25" customHeight="1" x14ac:dyDescent="0.25">
      <c r="A75" s="36"/>
      <c r="B75" s="36"/>
      <c r="C75" s="36" t="s">
        <v>3</v>
      </c>
      <c r="D75" s="36">
        <f>D72+D73+D74</f>
        <v>11</v>
      </c>
      <c r="E75" s="36">
        <f>E72+E73+E74</f>
        <v>3</v>
      </c>
      <c r="F75" s="36">
        <f>F72+F73+F74</f>
        <v>0</v>
      </c>
      <c r="G75" s="36">
        <f>G72+G73+G74</f>
        <v>0</v>
      </c>
      <c r="H75" s="36">
        <f>H72+H73+H74</f>
        <v>0</v>
      </c>
      <c r="I75" s="5">
        <f t="shared" si="32"/>
        <v>11</v>
      </c>
      <c r="J75" s="36">
        <f>J72+J73+J74</f>
        <v>11</v>
      </c>
      <c r="K75" s="14">
        <f t="shared" si="28"/>
        <v>100</v>
      </c>
      <c r="L75" s="36">
        <f>L72+L73+L74</f>
        <v>7</v>
      </c>
      <c r="M75" s="37">
        <f>L75/I75*100</f>
        <v>63.636363636363633</v>
      </c>
      <c r="N75" s="36">
        <f>N72+N73+N74</f>
        <v>6</v>
      </c>
      <c r="O75" s="36">
        <f>O72+O73+O74</f>
        <v>0</v>
      </c>
      <c r="P75" s="36">
        <f>P72+P73+P74</f>
        <v>0</v>
      </c>
      <c r="Q75" s="36">
        <f>Q72+Q73+Q74</f>
        <v>0</v>
      </c>
      <c r="R75" s="5">
        <f>N75-O75-P75-Q75</f>
        <v>6</v>
      </c>
      <c r="S75" s="36">
        <f>S72+S73+S74</f>
        <v>6</v>
      </c>
      <c r="T75" s="14">
        <f t="shared" si="33"/>
        <v>100</v>
      </c>
    </row>
    <row r="76" spans="1:20" ht="53.25" customHeight="1" x14ac:dyDescent="0.25">
      <c r="A76" s="142" t="s">
        <v>84</v>
      </c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</row>
    <row r="77" spans="1:20" ht="66" x14ac:dyDescent="0.25">
      <c r="A77" s="110">
        <v>1</v>
      </c>
      <c r="B77" s="110" t="s">
        <v>113</v>
      </c>
      <c r="C77" s="109" t="s">
        <v>86</v>
      </c>
      <c r="D77" s="110">
        <v>13</v>
      </c>
      <c r="E77" s="110">
        <v>1</v>
      </c>
      <c r="F77" s="1">
        <v>1</v>
      </c>
      <c r="G77" s="18"/>
      <c r="H77" s="19"/>
      <c r="I77" s="5">
        <f t="shared" ref="I77:I82" si="34">D77-F77-G77-H77</f>
        <v>12</v>
      </c>
      <c r="J77" s="20">
        <v>11</v>
      </c>
      <c r="K77" s="14">
        <f t="shared" si="28"/>
        <v>91.666666666666657</v>
      </c>
      <c r="L77" s="20">
        <v>7</v>
      </c>
      <c r="M77" s="15">
        <f t="shared" ref="M77:M82" si="35">L77/I77*100</f>
        <v>58.333333333333336</v>
      </c>
      <c r="N77" s="21">
        <v>10</v>
      </c>
      <c r="O77" s="22">
        <v>1</v>
      </c>
      <c r="P77" s="18"/>
      <c r="Q77" s="19"/>
      <c r="R77" s="5">
        <f t="shared" ref="R77:R82" si="36">N77-O77-P77-Q77</f>
        <v>9</v>
      </c>
      <c r="S77" s="20">
        <v>8</v>
      </c>
      <c r="T77" s="17">
        <f t="shared" ref="T77:T82" si="37">S77/R77*100</f>
        <v>88.888888888888886</v>
      </c>
    </row>
    <row r="78" spans="1:20" ht="66" x14ac:dyDescent="0.25">
      <c r="A78" s="110">
        <v>2</v>
      </c>
      <c r="B78" s="110" t="s">
        <v>114</v>
      </c>
      <c r="C78" s="109" t="s">
        <v>88</v>
      </c>
      <c r="D78" s="110">
        <v>8</v>
      </c>
      <c r="E78" s="110">
        <v>5</v>
      </c>
      <c r="F78" s="1">
        <v>1</v>
      </c>
      <c r="G78" s="18"/>
      <c r="H78" s="19"/>
      <c r="I78" s="5">
        <f t="shared" si="34"/>
        <v>7</v>
      </c>
      <c r="J78" s="20">
        <v>7</v>
      </c>
      <c r="K78" s="14">
        <f t="shared" si="28"/>
        <v>100</v>
      </c>
      <c r="L78" s="20">
        <v>6</v>
      </c>
      <c r="M78" s="15">
        <f t="shared" si="35"/>
        <v>85.714285714285708</v>
      </c>
      <c r="N78" s="21">
        <v>7</v>
      </c>
      <c r="O78" s="22">
        <v>1</v>
      </c>
      <c r="P78" s="18"/>
      <c r="Q78" s="19"/>
      <c r="R78" s="5">
        <f t="shared" si="36"/>
        <v>6</v>
      </c>
      <c r="S78" s="20">
        <v>6</v>
      </c>
      <c r="T78" s="17">
        <f t="shared" si="37"/>
        <v>100</v>
      </c>
    </row>
    <row r="79" spans="1:20" ht="66" x14ac:dyDescent="0.25">
      <c r="A79" s="110">
        <v>3</v>
      </c>
      <c r="B79" s="110" t="s">
        <v>115</v>
      </c>
      <c r="C79" s="109" t="s">
        <v>90</v>
      </c>
      <c r="D79" s="110">
        <v>13</v>
      </c>
      <c r="E79" s="110">
        <v>6</v>
      </c>
      <c r="F79" s="1">
        <v>1</v>
      </c>
      <c r="G79" s="18"/>
      <c r="H79" s="19"/>
      <c r="I79" s="5">
        <f t="shared" si="34"/>
        <v>12</v>
      </c>
      <c r="J79" s="20">
        <v>11</v>
      </c>
      <c r="K79" s="14">
        <f t="shared" si="28"/>
        <v>91.666666666666657</v>
      </c>
      <c r="L79" s="20">
        <v>10</v>
      </c>
      <c r="M79" s="15">
        <f t="shared" si="35"/>
        <v>83.333333333333343</v>
      </c>
      <c r="N79" s="21">
        <v>12</v>
      </c>
      <c r="O79" s="22">
        <v>1</v>
      </c>
      <c r="P79" s="18"/>
      <c r="Q79" s="19"/>
      <c r="R79" s="5">
        <f t="shared" si="36"/>
        <v>11</v>
      </c>
      <c r="S79" s="20">
        <v>11</v>
      </c>
      <c r="T79" s="17">
        <f t="shared" si="37"/>
        <v>100</v>
      </c>
    </row>
    <row r="80" spans="1:20" ht="61.5" customHeight="1" x14ac:dyDescent="0.25">
      <c r="A80" s="97">
        <v>4</v>
      </c>
      <c r="B80" s="97" t="s">
        <v>116</v>
      </c>
      <c r="C80" s="98" t="s">
        <v>94</v>
      </c>
      <c r="D80" s="97">
        <v>2</v>
      </c>
      <c r="E80" s="97">
        <v>0</v>
      </c>
      <c r="F80" s="1"/>
      <c r="G80" s="18"/>
      <c r="H80" s="19"/>
      <c r="I80" s="5">
        <f t="shared" si="34"/>
        <v>2</v>
      </c>
      <c r="J80" s="20">
        <v>2</v>
      </c>
      <c r="K80" s="14">
        <f t="shared" si="28"/>
        <v>100</v>
      </c>
      <c r="L80" s="20">
        <v>2</v>
      </c>
      <c r="M80" s="15">
        <f t="shared" si="35"/>
        <v>100</v>
      </c>
      <c r="N80" s="21">
        <v>2</v>
      </c>
      <c r="O80" s="22"/>
      <c r="P80" s="18"/>
      <c r="Q80" s="19"/>
      <c r="R80" s="5">
        <f t="shared" si="36"/>
        <v>2</v>
      </c>
      <c r="S80" s="20">
        <v>2</v>
      </c>
      <c r="T80" s="17">
        <f t="shared" si="37"/>
        <v>100</v>
      </c>
    </row>
    <row r="81" spans="1:20" ht="64.5" customHeight="1" x14ac:dyDescent="0.25">
      <c r="A81" s="144" t="s">
        <v>3</v>
      </c>
      <c r="B81" s="145"/>
      <c r="C81" s="147"/>
      <c r="D81" s="4">
        <f>D77+D78+D79+D80</f>
        <v>36</v>
      </c>
      <c r="E81" s="4">
        <f t="shared" ref="E81:S81" si="38">E77+E78+E79+E80</f>
        <v>12</v>
      </c>
      <c r="F81" s="4">
        <f t="shared" si="38"/>
        <v>3</v>
      </c>
      <c r="G81" s="4">
        <f t="shared" si="38"/>
        <v>0</v>
      </c>
      <c r="H81" s="4">
        <f t="shared" si="38"/>
        <v>0</v>
      </c>
      <c r="I81" s="5">
        <f t="shared" si="34"/>
        <v>33</v>
      </c>
      <c r="J81" s="4">
        <f t="shared" si="38"/>
        <v>31</v>
      </c>
      <c r="K81" s="14">
        <f t="shared" si="28"/>
        <v>93.939393939393938</v>
      </c>
      <c r="L81" s="4">
        <f t="shared" si="38"/>
        <v>25</v>
      </c>
      <c r="M81" s="15">
        <f t="shared" si="35"/>
        <v>75.757575757575751</v>
      </c>
      <c r="N81" s="4">
        <f t="shared" si="38"/>
        <v>31</v>
      </c>
      <c r="O81" s="4">
        <f t="shared" si="38"/>
        <v>3</v>
      </c>
      <c r="P81" s="4">
        <f>P77+P78+P79+P80</f>
        <v>0</v>
      </c>
      <c r="Q81" s="4">
        <f t="shared" si="38"/>
        <v>0</v>
      </c>
      <c r="R81" s="5">
        <f t="shared" si="36"/>
        <v>28</v>
      </c>
      <c r="S81" s="4">
        <f t="shared" si="38"/>
        <v>27</v>
      </c>
      <c r="T81" s="14">
        <f t="shared" si="37"/>
        <v>96.428571428571431</v>
      </c>
    </row>
    <row r="82" spans="1:20" ht="72" customHeight="1" x14ac:dyDescent="0.25">
      <c r="A82" s="144" t="s">
        <v>117</v>
      </c>
      <c r="B82" s="145"/>
      <c r="C82" s="147"/>
      <c r="D82" s="72">
        <f>D81+D75+D70+D64</f>
        <v>82</v>
      </c>
      <c r="E82" s="72">
        <f t="shared" ref="E82:S82" si="39">E81+E75+E70+E64</f>
        <v>30</v>
      </c>
      <c r="F82" s="72">
        <f t="shared" si="39"/>
        <v>3</v>
      </c>
      <c r="G82" s="72">
        <f t="shared" si="39"/>
        <v>0</v>
      </c>
      <c r="H82" s="72">
        <f t="shared" si="39"/>
        <v>3</v>
      </c>
      <c r="I82" s="76">
        <f t="shared" si="34"/>
        <v>76</v>
      </c>
      <c r="J82" s="72">
        <f t="shared" si="39"/>
        <v>72</v>
      </c>
      <c r="K82" s="86">
        <f t="shared" si="28"/>
        <v>94.73684210526315</v>
      </c>
      <c r="L82" s="87">
        <f t="shared" si="39"/>
        <v>59</v>
      </c>
      <c r="M82" s="86">
        <f t="shared" si="35"/>
        <v>77.631578947368425</v>
      </c>
      <c r="N82" s="87">
        <f t="shared" si="39"/>
        <v>72</v>
      </c>
      <c r="O82" s="87">
        <f t="shared" si="39"/>
        <v>3</v>
      </c>
      <c r="P82" s="87">
        <f t="shared" si="39"/>
        <v>0</v>
      </c>
      <c r="Q82" s="87">
        <f t="shared" si="39"/>
        <v>3</v>
      </c>
      <c r="R82" s="5">
        <f t="shared" si="36"/>
        <v>66</v>
      </c>
      <c r="S82" s="87">
        <f t="shared" si="39"/>
        <v>63</v>
      </c>
      <c r="T82" s="86">
        <f t="shared" si="37"/>
        <v>95.454545454545453</v>
      </c>
    </row>
    <row r="83" spans="1:20" ht="64.5" customHeight="1" x14ac:dyDescent="0.25">
      <c r="A83" s="142" t="s">
        <v>118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</row>
    <row r="84" spans="1:20" ht="48" customHeight="1" x14ac:dyDescent="0.25">
      <c r="A84" s="142" t="s">
        <v>119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</row>
    <row r="85" spans="1:20" ht="42" customHeight="1" x14ac:dyDescent="0.25">
      <c r="A85" s="110">
        <v>1</v>
      </c>
      <c r="B85" s="110" t="s">
        <v>120</v>
      </c>
      <c r="C85" s="109" t="s">
        <v>21</v>
      </c>
      <c r="D85" s="115">
        <v>1</v>
      </c>
      <c r="E85" s="115">
        <v>0</v>
      </c>
      <c r="F85" s="1"/>
      <c r="G85" s="18"/>
      <c r="H85" s="19"/>
      <c r="I85" s="5">
        <f t="shared" ref="I85:I91" si="40">D85-F85-G85-H85</f>
        <v>1</v>
      </c>
      <c r="J85" s="20">
        <v>1</v>
      </c>
      <c r="K85" s="14">
        <f t="shared" ref="K85:K87" si="41">J85/I85*100</f>
        <v>100</v>
      </c>
      <c r="L85" s="70">
        <v>1</v>
      </c>
      <c r="M85" s="15">
        <f t="shared" ref="M85:M92" si="42">L85/I85*100</f>
        <v>100</v>
      </c>
      <c r="N85" s="73">
        <v>1</v>
      </c>
      <c r="O85" s="68"/>
      <c r="P85" s="25"/>
      <c r="Q85" s="19"/>
      <c r="R85" s="5">
        <f t="shared" ref="R85:R92" si="43">N85-O85-P85-Q85</f>
        <v>1</v>
      </c>
      <c r="S85" s="20">
        <v>1</v>
      </c>
      <c r="T85" s="17">
        <f t="shared" ref="T85:T91" si="44">S85/R85*100</f>
        <v>100</v>
      </c>
    </row>
    <row r="86" spans="1:20" ht="63.75" customHeight="1" x14ac:dyDescent="0.25">
      <c r="A86" s="110">
        <v>2</v>
      </c>
      <c r="B86" s="110" t="s">
        <v>121</v>
      </c>
      <c r="C86" s="109" t="s">
        <v>41</v>
      </c>
      <c r="D86" s="115">
        <v>2</v>
      </c>
      <c r="E86" s="115">
        <v>1</v>
      </c>
      <c r="F86" s="1"/>
      <c r="G86" s="18"/>
      <c r="H86" s="19"/>
      <c r="I86" s="5">
        <f t="shared" si="40"/>
        <v>2</v>
      </c>
      <c r="J86" s="20">
        <v>2</v>
      </c>
      <c r="K86" s="14">
        <f t="shared" si="41"/>
        <v>100</v>
      </c>
      <c r="L86" s="70">
        <v>1</v>
      </c>
      <c r="M86" s="15">
        <f t="shared" si="42"/>
        <v>50</v>
      </c>
      <c r="N86" s="73">
        <v>2</v>
      </c>
      <c r="O86" s="68"/>
      <c r="P86" s="25"/>
      <c r="Q86" s="19"/>
      <c r="R86" s="5">
        <f t="shared" si="43"/>
        <v>2</v>
      </c>
      <c r="S86" s="20">
        <v>2</v>
      </c>
      <c r="T86" s="17">
        <f t="shared" si="44"/>
        <v>100</v>
      </c>
    </row>
    <row r="87" spans="1:20" ht="57" customHeight="1" x14ac:dyDescent="0.25">
      <c r="A87" s="151" t="s">
        <v>122</v>
      </c>
      <c r="B87" s="152"/>
      <c r="C87" s="153"/>
      <c r="D87" s="36">
        <f>D85+D86</f>
        <v>3</v>
      </c>
      <c r="E87" s="36">
        <f t="shared" ref="E87:S87" si="45">E85+E86</f>
        <v>1</v>
      </c>
      <c r="F87" s="77">
        <f t="shared" si="45"/>
        <v>0</v>
      </c>
      <c r="G87" s="77">
        <f t="shared" si="45"/>
        <v>0</v>
      </c>
      <c r="H87" s="77">
        <f t="shared" si="45"/>
        <v>0</v>
      </c>
      <c r="I87" s="76">
        <f t="shared" si="40"/>
        <v>3</v>
      </c>
      <c r="J87" s="77">
        <f t="shared" si="45"/>
        <v>3</v>
      </c>
      <c r="K87" s="86">
        <f t="shared" si="41"/>
        <v>100</v>
      </c>
      <c r="L87" s="77">
        <f t="shared" si="45"/>
        <v>2</v>
      </c>
      <c r="M87" s="86">
        <f t="shared" si="42"/>
        <v>66.666666666666657</v>
      </c>
      <c r="N87" s="77">
        <f t="shared" si="45"/>
        <v>3</v>
      </c>
      <c r="O87" s="77">
        <f t="shared" si="45"/>
        <v>0</v>
      </c>
      <c r="P87" s="77">
        <f t="shared" si="45"/>
        <v>0</v>
      </c>
      <c r="Q87" s="77">
        <f t="shared" si="45"/>
        <v>0</v>
      </c>
      <c r="R87" s="5">
        <f t="shared" si="43"/>
        <v>3</v>
      </c>
      <c r="S87" s="77">
        <f t="shared" si="45"/>
        <v>3</v>
      </c>
      <c r="T87" s="86">
        <f t="shared" si="44"/>
        <v>100</v>
      </c>
    </row>
    <row r="88" spans="1:20" ht="78.75" customHeight="1" x14ac:dyDescent="0.25">
      <c r="A88" s="148" t="s">
        <v>123</v>
      </c>
      <c r="B88" s="149"/>
      <c r="C88" s="150"/>
      <c r="D88" s="36">
        <f>D87+D82+D56</f>
        <v>1111</v>
      </c>
      <c r="E88" s="36">
        <f>E87+E82+E56</f>
        <v>369</v>
      </c>
      <c r="F88" s="68">
        <f>F87+F82+F56</f>
        <v>57</v>
      </c>
      <c r="G88" s="25">
        <f>G87+G82+G56</f>
        <v>30</v>
      </c>
      <c r="H88" s="75">
        <f>H87+H82+H56</f>
        <v>42</v>
      </c>
      <c r="I88" s="76">
        <f t="shared" si="40"/>
        <v>982</v>
      </c>
      <c r="J88" s="70">
        <f>J56+J82+J87</f>
        <v>828</v>
      </c>
      <c r="K88" s="78">
        <f t="shared" ref="K88:K93" si="46">J88/I88*100</f>
        <v>84.317718940936857</v>
      </c>
      <c r="L88" s="70">
        <f>L56+L82+L87</f>
        <v>592</v>
      </c>
      <c r="M88" s="37">
        <f t="shared" si="42"/>
        <v>60.285132382892058</v>
      </c>
      <c r="N88" s="73">
        <f>N87+N82+N56</f>
        <v>761</v>
      </c>
      <c r="O88" s="68">
        <f>O56+O82+O87</f>
        <v>45</v>
      </c>
      <c r="P88" s="25">
        <f>P87+P82+P56</f>
        <v>27</v>
      </c>
      <c r="Q88" s="75">
        <f>Q87+Q82+Q56</f>
        <v>39</v>
      </c>
      <c r="R88" s="5">
        <f t="shared" si="43"/>
        <v>650</v>
      </c>
      <c r="S88" s="70">
        <f>S87+S82+S56</f>
        <v>576</v>
      </c>
      <c r="T88" s="14">
        <f t="shared" si="44"/>
        <v>88.615384615384613</v>
      </c>
    </row>
    <row r="89" spans="1:20" ht="86.25" customHeight="1" x14ac:dyDescent="0.25">
      <c r="A89" s="146" t="s">
        <v>124</v>
      </c>
      <c r="B89" s="146"/>
      <c r="C89" s="146"/>
      <c r="D89" s="122">
        <f>D19+D64+D87</f>
        <v>279</v>
      </c>
      <c r="E89" s="122">
        <f>E19+E64+E87</f>
        <v>145</v>
      </c>
      <c r="F89" s="81">
        <f>F19+F64+F87</f>
        <v>21</v>
      </c>
      <c r="G89" s="82">
        <f>G19+G64+G87</f>
        <v>4</v>
      </c>
      <c r="H89" s="83">
        <f>H19+H64+H87</f>
        <v>8</v>
      </c>
      <c r="I89" s="76">
        <f t="shared" si="40"/>
        <v>246</v>
      </c>
      <c r="J89" s="84">
        <f>J19+J64+J87</f>
        <v>206</v>
      </c>
      <c r="K89" s="14">
        <f t="shared" si="46"/>
        <v>83.739837398373979</v>
      </c>
      <c r="L89" s="84">
        <f>L19+L64+L87</f>
        <v>155</v>
      </c>
      <c r="M89" s="37">
        <f t="shared" si="42"/>
        <v>63.00813008130082</v>
      </c>
      <c r="N89" s="85">
        <f>N19+N64+N87</f>
        <v>206</v>
      </c>
      <c r="O89" s="81">
        <f>O19+O64+O87</f>
        <v>19</v>
      </c>
      <c r="P89" s="82">
        <f>P19+P64+P87</f>
        <v>4</v>
      </c>
      <c r="Q89" s="83">
        <f>Q19+Q64+Q87</f>
        <v>8</v>
      </c>
      <c r="R89" s="5">
        <f t="shared" si="43"/>
        <v>175</v>
      </c>
      <c r="S89" s="84">
        <f>S19+S64+S87</f>
        <v>153</v>
      </c>
      <c r="T89" s="14">
        <f t="shared" si="44"/>
        <v>87.428571428571431</v>
      </c>
    </row>
    <row r="90" spans="1:20" ht="78" customHeight="1" x14ac:dyDescent="0.25">
      <c r="A90" s="146" t="s">
        <v>125</v>
      </c>
      <c r="B90" s="146"/>
      <c r="C90" s="146"/>
      <c r="D90" s="122">
        <f>D31+D70</f>
        <v>315</v>
      </c>
      <c r="E90" s="122">
        <f>E31+E70</f>
        <v>68</v>
      </c>
      <c r="F90" s="81">
        <f>F31+F70</f>
        <v>10</v>
      </c>
      <c r="G90" s="82">
        <f>G31+G70</f>
        <v>14</v>
      </c>
      <c r="H90" s="83">
        <f>H31+H70</f>
        <v>13</v>
      </c>
      <c r="I90" s="76">
        <f t="shared" si="40"/>
        <v>278</v>
      </c>
      <c r="J90" s="84">
        <f>J31+J70</f>
        <v>231</v>
      </c>
      <c r="K90" s="14">
        <f t="shared" si="46"/>
        <v>83.093525179856115</v>
      </c>
      <c r="L90" s="84">
        <f>L31+L70</f>
        <v>161</v>
      </c>
      <c r="M90" s="37">
        <f t="shared" si="42"/>
        <v>57.913669064748198</v>
      </c>
      <c r="N90" s="85">
        <f>N31+N70</f>
        <v>242</v>
      </c>
      <c r="O90" s="81">
        <f>O31+O70</f>
        <v>10</v>
      </c>
      <c r="P90" s="82">
        <f>P31+P70</f>
        <v>14</v>
      </c>
      <c r="Q90" s="83">
        <f>Q31+Q70</f>
        <v>13</v>
      </c>
      <c r="R90" s="5">
        <f t="shared" si="43"/>
        <v>205</v>
      </c>
      <c r="S90" s="84">
        <f>S31+S70</f>
        <v>179</v>
      </c>
      <c r="T90" s="14">
        <f t="shared" si="44"/>
        <v>87.317073170731703</v>
      </c>
    </row>
    <row r="91" spans="1:20" ht="79.5" customHeight="1" x14ac:dyDescent="0.25">
      <c r="A91" s="157" t="s">
        <v>129</v>
      </c>
      <c r="B91" s="158"/>
      <c r="C91" s="159"/>
      <c r="D91" s="74">
        <f>D46+D75</f>
        <v>108</v>
      </c>
      <c r="E91" s="74">
        <f>E46+E75</f>
        <v>49</v>
      </c>
      <c r="F91" s="81">
        <f>F46+F75</f>
        <v>5</v>
      </c>
      <c r="G91" s="82">
        <f>G46+G75</f>
        <v>4</v>
      </c>
      <c r="H91" s="83">
        <f>H46+H75</f>
        <v>10</v>
      </c>
      <c r="I91" s="76">
        <f t="shared" si="40"/>
        <v>89</v>
      </c>
      <c r="J91" s="84">
        <f>J46+J75</f>
        <v>73</v>
      </c>
      <c r="K91" s="14">
        <f t="shared" si="46"/>
        <v>82.022471910112358</v>
      </c>
      <c r="L91" s="84">
        <f>L46+L75</f>
        <v>52</v>
      </c>
      <c r="M91" s="37">
        <f t="shared" si="42"/>
        <v>58.426966292134829</v>
      </c>
      <c r="N91" s="85">
        <f>N46+N75</f>
        <v>33</v>
      </c>
      <c r="O91" s="81">
        <f>O46+O75</f>
        <v>1</v>
      </c>
      <c r="P91" s="82">
        <f>P46+P75</f>
        <v>1</v>
      </c>
      <c r="Q91" s="83">
        <f>Q46+Q75</f>
        <v>7</v>
      </c>
      <c r="R91" s="5">
        <f t="shared" si="43"/>
        <v>24</v>
      </c>
      <c r="S91" s="84">
        <f>S46+S75</f>
        <v>21</v>
      </c>
      <c r="T91" s="14">
        <f t="shared" si="44"/>
        <v>87.5</v>
      </c>
    </row>
    <row r="92" spans="1:20" ht="93" customHeight="1" x14ac:dyDescent="0.25">
      <c r="A92" s="146" t="s">
        <v>126</v>
      </c>
      <c r="B92" s="146"/>
      <c r="C92" s="146"/>
      <c r="D92" s="122">
        <f>D55+D81</f>
        <v>342</v>
      </c>
      <c r="E92" s="122">
        <f>E55+E81</f>
        <v>93</v>
      </c>
      <c r="F92" s="81">
        <f>F55+F81</f>
        <v>17</v>
      </c>
      <c r="G92" s="82">
        <f>G55+G81</f>
        <v>8</v>
      </c>
      <c r="H92" s="83">
        <f>H55+H81</f>
        <v>11</v>
      </c>
      <c r="I92" s="76">
        <f>D92-F92-G92-H92</f>
        <v>306</v>
      </c>
      <c r="J92" s="84">
        <f>J55+J81</f>
        <v>267</v>
      </c>
      <c r="K92" s="14">
        <f t="shared" si="46"/>
        <v>87.254901960784309</v>
      </c>
      <c r="L92" s="84">
        <f>L55+L81</f>
        <v>188</v>
      </c>
      <c r="M92" s="37">
        <f t="shared" si="42"/>
        <v>61.437908496732028</v>
      </c>
      <c r="N92" s="85">
        <f>N55+N81</f>
        <v>264</v>
      </c>
      <c r="O92" s="81">
        <f>O55+O81</f>
        <v>14</v>
      </c>
      <c r="P92" s="82">
        <f>P55+P81</f>
        <v>8</v>
      </c>
      <c r="Q92" s="83">
        <f>Q55+Q81</f>
        <v>11</v>
      </c>
      <c r="R92" s="5">
        <f t="shared" si="43"/>
        <v>231</v>
      </c>
      <c r="S92" s="84">
        <f>S55+S81</f>
        <v>209</v>
      </c>
      <c r="T92" s="14">
        <f>S92/R92*100</f>
        <v>90.476190476190482</v>
      </c>
    </row>
    <row r="93" spans="1:20" ht="68.25" customHeight="1" x14ac:dyDescent="0.45">
      <c r="A93" s="154" t="s">
        <v>130</v>
      </c>
      <c r="B93" s="155"/>
      <c r="C93" s="156"/>
      <c r="D93" s="79">
        <f>D35</f>
        <v>67</v>
      </c>
      <c r="E93" s="79">
        <f>E35</f>
        <v>14</v>
      </c>
      <c r="F93" s="81">
        <f>F35</f>
        <v>4</v>
      </c>
      <c r="G93" s="82">
        <f>G35</f>
        <v>0</v>
      </c>
      <c r="H93" s="83">
        <f>H35</f>
        <v>0</v>
      </c>
      <c r="I93" s="79">
        <f>D93-F93-G93-H93</f>
        <v>63</v>
      </c>
      <c r="J93" s="84">
        <f>J35</f>
        <v>51</v>
      </c>
      <c r="K93" s="80">
        <f t="shared" si="46"/>
        <v>80.952380952380949</v>
      </c>
      <c r="L93" s="84">
        <f>L35</f>
        <v>36</v>
      </c>
      <c r="M93" s="80">
        <f>L93/I93*100</f>
        <v>57.142857142857139</v>
      </c>
      <c r="N93" s="85">
        <f>N35</f>
        <v>16</v>
      </c>
      <c r="O93" s="29">
        <f>O35</f>
        <v>1</v>
      </c>
      <c r="P93" s="82">
        <f>P35</f>
        <v>0</v>
      </c>
      <c r="Q93" s="83">
        <f>Q35</f>
        <v>0</v>
      </c>
      <c r="R93" s="79">
        <f>N93-O93-P93-Q93</f>
        <v>15</v>
      </c>
      <c r="S93" s="84">
        <f>S35</f>
        <v>14</v>
      </c>
      <c r="T93" s="80">
        <f>S93/R93*100</f>
        <v>93.333333333333329</v>
      </c>
    </row>
  </sheetData>
  <mergeCells count="41">
    <mergeCell ref="A93:C93"/>
    <mergeCell ref="A89:C89"/>
    <mergeCell ref="A90:C90"/>
    <mergeCell ref="A91:C91"/>
    <mergeCell ref="A36:T36"/>
    <mergeCell ref="A32:T32"/>
    <mergeCell ref="A76:T76"/>
    <mergeCell ref="A92:C92"/>
    <mergeCell ref="A82:C82"/>
    <mergeCell ref="A83:T83"/>
    <mergeCell ref="A88:C88"/>
    <mergeCell ref="A84:T84"/>
    <mergeCell ref="A87:C87"/>
    <mergeCell ref="A47:T47"/>
    <mergeCell ref="A56:C56"/>
    <mergeCell ref="A57:T57"/>
    <mergeCell ref="A58:T58"/>
    <mergeCell ref="A65:T65"/>
    <mergeCell ref="A71:T71"/>
    <mergeCell ref="A81:C81"/>
    <mergeCell ref="A6:T6"/>
    <mergeCell ref="O3:Q3"/>
    <mergeCell ref="R3:R4"/>
    <mergeCell ref="A7:T7"/>
    <mergeCell ref="A20:T20"/>
    <mergeCell ref="A1:T1"/>
    <mergeCell ref="A2:A5"/>
    <mergeCell ref="B2:B5"/>
    <mergeCell ref="C2:C5"/>
    <mergeCell ref="D2:T2"/>
    <mergeCell ref="D3:D4"/>
    <mergeCell ref="E3:E4"/>
    <mergeCell ref="F3:H3"/>
    <mergeCell ref="I3:I4"/>
    <mergeCell ref="J3:J4"/>
    <mergeCell ref="S3:S4"/>
    <mergeCell ref="T3:T4"/>
    <mergeCell ref="L3:L4"/>
    <mergeCell ref="K3:K4"/>
    <mergeCell ref="M3:M4"/>
    <mergeCell ref="N3:N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2026-07-09T09:17:49Z</dcterms:modified>
</cp:coreProperties>
</file>