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730" windowHeight="11160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_xlnm._FilterDatabase" localSheetId="0" hidden="1">Лист1!$A$2:$AC$4</definedName>
    <definedName name="_xlnm.Print_Area" localSheetId="0">Лист1!$A$1:$AF$90</definedName>
  </definedNames>
  <calcPr calcId="144525"/>
</workbook>
</file>

<file path=xl/calcChain.xml><?xml version="1.0" encoding="utf-8"?>
<calcChain xmlns="http://schemas.openxmlformats.org/spreadsheetml/2006/main">
  <c r="M7" i="1" l="1"/>
  <c r="K7" i="1"/>
  <c r="N39" i="1" l="1"/>
  <c r="N30" i="1"/>
  <c r="T47" i="1"/>
  <c r="I25" i="1" l="1"/>
  <c r="N87" i="1" l="1"/>
  <c r="D77" i="1" l="1"/>
  <c r="H70" i="1"/>
  <c r="G70" i="1"/>
  <c r="F70" i="1"/>
  <c r="E70" i="1"/>
  <c r="D70" i="1"/>
  <c r="AD59" i="1"/>
  <c r="AC59" i="1"/>
  <c r="AB59" i="1"/>
  <c r="AA59" i="1"/>
  <c r="Z59" i="1"/>
  <c r="Y59" i="1"/>
  <c r="X59" i="1"/>
  <c r="W59" i="1"/>
  <c r="U59" i="1"/>
  <c r="T59" i="1"/>
  <c r="R59" i="1"/>
  <c r="Q59" i="1"/>
  <c r="P59" i="1"/>
  <c r="O59" i="1"/>
  <c r="N59" i="1"/>
  <c r="S59" i="1" s="1"/>
  <c r="L59" i="1"/>
  <c r="J59" i="1"/>
  <c r="H59" i="1"/>
  <c r="G59" i="1"/>
  <c r="F59" i="1"/>
  <c r="E59" i="1"/>
  <c r="D59" i="1"/>
  <c r="AD47" i="1"/>
  <c r="AC47" i="1"/>
  <c r="AB47" i="1"/>
  <c r="AA47" i="1"/>
  <c r="Z47" i="1"/>
  <c r="Y47" i="1"/>
  <c r="X47" i="1"/>
  <c r="W47" i="1"/>
  <c r="U47" i="1"/>
  <c r="R47" i="1"/>
  <c r="Q47" i="1"/>
  <c r="P47" i="1"/>
  <c r="O47" i="1"/>
  <c r="N47" i="1"/>
  <c r="L47" i="1"/>
  <c r="J47" i="1"/>
  <c r="H47" i="1"/>
  <c r="G47" i="1"/>
  <c r="F47" i="1"/>
  <c r="E47" i="1"/>
  <c r="D47" i="1"/>
  <c r="AD30" i="1"/>
  <c r="AD86" i="1" s="1"/>
  <c r="AC30" i="1"/>
  <c r="AC86" i="1" s="1"/>
  <c r="AB30" i="1"/>
  <c r="AB86" i="1" s="1"/>
  <c r="AA30" i="1"/>
  <c r="AA86" i="1" s="1"/>
  <c r="Z30" i="1"/>
  <c r="Z86" i="1" s="1"/>
  <c r="Y30" i="1"/>
  <c r="Y86" i="1" s="1"/>
  <c r="X30" i="1"/>
  <c r="X86" i="1" s="1"/>
  <c r="W30" i="1"/>
  <c r="W86" i="1" s="1"/>
  <c r="U30" i="1"/>
  <c r="T30" i="1"/>
  <c r="R30" i="1"/>
  <c r="Q30" i="1"/>
  <c r="P30" i="1"/>
  <c r="O30" i="1"/>
  <c r="L30" i="1"/>
  <c r="J30" i="1"/>
  <c r="H30" i="1"/>
  <c r="G30" i="1"/>
  <c r="F30" i="1"/>
  <c r="E30" i="1"/>
  <c r="D30" i="1"/>
  <c r="AD19" i="1"/>
  <c r="AB19" i="1"/>
  <c r="AB85" i="1" s="1"/>
  <c r="Z19" i="1"/>
  <c r="Z85" i="1" s="1"/>
  <c r="Y19" i="1"/>
  <c r="Y85" i="1" s="1"/>
  <c r="X19" i="1"/>
  <c r="X85" i="1" s="1"/>
  <c r="W19" i="1"/>
  <c r="W85" i="1" s="1"/>
  <c r="U19" i="1"/>
  <c r="T19" i="1"/>
  <c r="R19" i="1"/>
  <c r="Q19" i="1"/>
  <c r="P19" i="1"/>
  <c r="O19" i="1"/>
  <c r="N19" i="1"/>
  <c r="L19" i="1"/>
  <c r="J19" i="1"/>
  <c r="H19" i="1"/>
  <c r="G19" i="1"/>
  <c r="F19" i="1"/>
  <c r="E19" i="1"/>
  <c r="D19" i="1"/>
  <c r="W39" i="1"/>
  <c r="W87" i="1" s="1"/>
  <c r="J48" i="1" l="1"/>
  <c r="I59" i="1"/>
  <c r="M59" i="1" s="1"/>
  <c r="V59" i="1"/>
  <c r="D88" i="1"/>
  <c r="S19" i="1"/>
  <c r="S30" i="1"/>
  <c r="I30" i="1"/>
  <c r="S47" i="1"/>
  <c r="I47" i="1"/>
  <c r="I19" i="1"/>
  <c r="V73" i="1"/>
  <c r="K59" i="1" l="1"/>
  <c r="AE59" i="1" s="1"/>
  <c r="V19" i="1"/>
  <c r="V30" i="1"/>
  <c r="V47" i="1"/>
  <c r="K47" i="1"/>
  <c r="AE47" i="1" s="1"/>
  <c r="M30" i="1"/>
  <c r="M19" i="1"/>
  <c r="K30" i="1"/>
  <c r="AE30" i="1" s="1"/>
  <c r="M47" i="1"/>
  <c r="K19" i="1"/>
  <c r="AE19" i="1" s="1"/>
  <c r="E83" i="1"/>
  <c r="E85" i="1" s="1"/>
  <c r="F83" i="1"/>
  <c r="F85" i="1" s="1"/>
  <c r="G83" i="1"/>
  <c r="G85" i="1" s="1"/>
  <c r="H83" i="1"/>
  <c r="H85" i="1" s="1"/>
  <c r="J83" i="1"/>
  <c r="J85" i="1" s="1"/>
  <c r="L83" i="1"/>
  <c r="L85" i="1" s="1"/>
  <c r="N83" i="1"/>
  <c r="N85" i="1" s="1"/>
  <c r="O83" i="1"/>
  <c r="O85" i="1" s="1"/>
  <c r="P83" i="1"/>
  <c r="P85" i="1" s="1"/>
  <c r="Q83" i="1"/>
  <c r="Q85" i="1" s="1"/>
  <c r="R83" i="1"/>
  <c r="R85" i="1" s="1"/>
  <c r="T83" i="1"/>
  <c r="T85" i="1" s="1"/>
  <c r="U83" i="1"/>
  <c r="U85" i="1" s="1"/>
  <c r="D83" i="1"/>
  <c r="D85" i="1" s="1"/>
  <c r="J70" i="1"/>
  <c r="L70" i="1"/>
  <c r="E66" i="1"/>
  <c r="E86" i="1" s="1"/>
  <c r="F66" i="1"/>
  <c r="F86" i="1" s="1"/>
  <c r="G66" i="1"/>
  <c r="G86" i="1" s="1"/>
  <c r="H66" i="1"/>
  <c r="H86" i="1" s="1"/>
  <c r="J66" i="1"/>
  <c r="J86" i="1" s="1"/>
  <c r="L66" i="1"/>
  <c r="L86" i="1" s="1"/>
  <c r="N66" i="1"/>
  <c r="O66" i="1"/>
  <c r="O86" i="1" s="1"/>
  <c r="P66" i="1"/>
  <c r="Q66" i="1"/>
  <c r="Q86" i="1" s="1"/>
  <c r="R66" i="1"/>
  <c r="R86" i="1" s="1"/>
  <c r="T66" i="1"/>
  <c r="T86" i="1" s="1"/>
  <c r="U66" i="1"/>
  <c r="U86" i="1" s="1"/>
  <c r="D66" i="1"/>
  <c r="E77" i="1"/>
  <c r="F77" i="1"/>
  <c r="G77" i="1"/>
  <c r="H77" i="1"/>
  <c r="J77" i="1"/>
  <c r="L77" i="1"/>
  <c r="N77" i="1"/>
  <c r="N88" i="1" s="1"/>
  <c r="O77" i="1"/>
  <c r="P77" i="1"/>
  <c r="P88" i="1" s="1"/>
  <c r="Q77" i="1"/>
  <c r="R77" i="1"/>
  <c r="T77" i="1"/>
  <c r="U77" i="1"/>
  <c r="W77" i="1"/>
  <c r="X77" i="1"/>
  <c r="Y77" i="1"/>
  <c r="Z77" i="1"/>
  <c r="AA77" i="1"/>
  <c r="AB77" i="1"/>
  <c r="AC77" i="1"/>
  <c r="O48" i="1"/>
  <c r="U48" i="1"/>
  <c r="W48" i="1"/>
  <c r="AC48" i="1"/>
  <c r="E39" i="1"/>
  <c r="E87" i="1" s="1"/>
  <c r="F39" i="1"/>
  <c r="F87" i="1" s="1"/>
  <c r="G39" i="1"/>
  <c r="G87" i="1" s="1"/>
  <c r="H39" i="1"/>
  <c r="H87" i="1" s="1"/>
  <c r="J39" i="1"/>
  <c r="J87" i="1" s="1"/>
  <c r="L39" i="1"/>
  <c r="O39" i="1"/>
  <c r="O87" i="1" s="1"/>
  <c r="P39" i="1"/>
  <c r="P87" i="1" s="1"/>
  <c r="Q39" i="1"/>
  <c r="Q87" i="1" s="1"/>
  <c r="R39" i="1"/>
  <c r="R87" i="1" s="1"/>
  <c r="T39" i="1"/>
  <c r="U39" i="1"/>
  <c r="U87" i="1" s="1"/>
  <c r="X39" i="1"/>
  <c r="X87" i="1" s="1"/>
  <c r="Y39" i="1"/>
  <c r="Y87" i="1" s="1"/>
  <c r="Z39" i="1"/>
  <c r="Z87" i="1" s="1"/>
  <c r="AB39" i="1"/>
  <c r="AB87" i="1" s="1"/>
  <c r="D39" i="1"/>
  <c r="S8" i="1"/>
  <c r="V8" i="1" s="1"/>
  <c r="I8" i="1"/>
  <c r="M8" i="1" s="1"/>
  <c r="S7" i="1"/>
  <c r="V7" i="1" s="1"/>
  <c r="I7" i="1"/>
  <c r="U84" i="1" l="1"/>
  <c r="X88" i="1"/>
  <c r="X78" i="1"/>
  <c r="O84" i="1"/>
  <c r="E48" i="1"/>
  <c r="U88" i="1"/>
  <c r="U78" i="1"/>
  <c r="AC88" i="1"/>
  <c r="AC78" i="1"/>
  <c r="AC84" i="1" s="1"/>
  <c r="AA88" i="1"/>
  <c r="AA78" i="1"/>
  <c r="W88" i="1"/>
  <c r="W78" i="1"/>
  <c r="D87" i="1"/>
  <c r="D48" i="1"/>
  <c r="AB88" i="1"/>
  <c r="AB78" i="1"/>
  <c r="R78" i="1"/>
  <c r="R88" i="1"/>
  <c r="G78" i="1"/>
  <c r="G88" i="1"/>
  <c r="Q88" i="1"/>
  <c r="Q78" i="1"/>
  <c r="Z88" i="1"/>
  <c r="Z78" i="1"/>
  <c r="E88" i="1"/>
  <c r="E78" i="1"/>
  <c r="L87" i="1"/>
  <c r="W84" i="1"/>
  <c r="Y88" i="1"/>
  <c r="Y78" i="1"/>
  <c r="O88" i="1"/>
  <c r="O78" i="1"/>
  <c r="D86" i="1"/>
  <c r="D89" i="1" s="1"/>
  <c r="D78" i="1"/>
  <c r="D84" i="1" s="1"/>
  <c r="P78" i="1"/>
  <c r="P86" i="1"/>
  <c r="N78" i="1"/>
  <c r="N86" i="1"/>
  <c r="T87" i="1"/>
  <c r="T48" i="1"/>
  <c r="H88" i="1"/>
  <c r="H78" i="1"/>
  <c r="F78" i="1"/>
  <c r="F88" i="1"/>
  <c r="Y48" i="1"/>
  <c r="T78" i="1"/>
  <c r="T88" i="1"/>
  <c r="L78" i="1"/>
  <c r="L88" i="1"/>
  <c r="J78" i="1"/>
  <c r="J88" i="1"/>
  <c r="AB48" i="1"/>
  <c r="R48" i="1"/>
  <c r="R84" i="1" s="1"/>
  <c r="H48" i="1"/>
  <c r="Q48" i="1"/>
  <c r="Q84" i="1" s="1"/>
  <c r="G48" i="1"/>
  <c r="G84" i="1" s="1"/>
  <c r="Z48" i="1"/>
  <c r="Z84" i="1" s="1"/>
  <c r="P48" i="1"/>
  <c r="F48" i="1"/>
  <c r="X48" i="1"/>
  <c r="X84" i="1" s="1"/>
  <c r="N48" i="1"/>
  <c r="L48" i="1"/>
  <c r="AE7" i="1"/>
  <c r="K8" i="1"/>
  <c r="AE8" i="1" s="1"/>
  <c r="I82" i="1"/>
  <c r="M82" i="1" s="1"/>
  <c r="S65" i="1"/>
  <c r="V65" i="1" s="1"/>
  <c r="I65" i="1"/>
  <c r="M65" i="1" s="1"/>
  <c r="S76" i="1"/>
  <c r="V76" i="1" s="1"/>
  <c r="I68" i="1"/>
  <c r="S52" i="1"/>
  <c r="V52" i="1" s="1"/>
  <c r="I52" i="1"/>
  <c r="K52" i="1" s="1"/>
  <c r="AE52" i="1" s="1"/>
  <c r="S51" i="1"/>
  <c r="V51" i="1" s="1"/>
  <c r="S42" i="1"/>
  <c r="AA14" i="1"/>
  <c r="AA38" i="1"/>
  <c r="AA39" i="1" s="1"/>
  <c r="AA87" i="1" s="1"/>
  <c r="S37" i="1"/>
  <c r="V37" i="1" s="1"/>
  <c r="S36" i="1"/>
  <c r="V36" i="1" s="1"/>
  <c r="I33" i="1"/>
  <c r="M33" i="1" s="1"/>
  <c r="I11" i="1"/>
  <c r="S11" i="1"/>
  <c r="V11" i="1" s="1"/>
  <c r="N84" i="1" l="1"/>
  <c r="AB84" i="1"/>
  <c r="E84" i="1"/>
  <c r="F84" i="1"/>
  <c r="P84" i="1"/>
  <c r="Y84" i="1"/>
  <c r="H84" i="1"/>
  <c r="T84" i="1"/>
  <c r="L84" i="1"/>
  <c r="J84" i="1"/>
  <c r="V42" i="1"/>
  <c r="M68" i="1"/>
  <c r="AC14" i="1"/>
  <c r="K82" i="1"/>
  <c r="AE82" i="1" s="1"/>
  <c r="K65" i="1"/>
  <c r="AE65" i="1" s="1"/>
  <c r="K68" i="1"/>
  <c r="AE68" i="1" s="1"/>
  <c r="K33" i="1"/>
  <c r="AE33" i="1" s="1"/>
  <c r="K11" i="1"/>
  <c r="AE11" i="1" s="1"/>
  <c r="M11" i="1"/>
  <c r="I26" i="1" l="1"/>
  <c r="I9" i="1" l="1"/>
  <c r="S9" i="1"/>
  <c r="V9" i="1" l="1"/>
  <c r="K9" i="1"/>
  <c r="AE9" i="1" s="1"/>
  <c r="M9" i="1"/>
  <c r="AC38" i="1" l="1"/>
  <c r="AC39" i="1" s="1"/>
  <c r="AC87" i="1" s="1"/>
  <c r="AA10" i="1" l="1"/>
  <c r="AA19" i="1" s="1"/>
  <c r="AA85" i="1" l="1"/>
  <c r="AA48" i="1"/>
  <c r="AA84" i="1" s="1"/>
  <c r="S82" i="1"/>
  <c r="S81" i="1"/>
  <c r="S64" i="1"/>
  <c r="S75" i="1"/>
  <c r="V75" i="1" s="1"/>
  <c r="S54" i="1"/>
  <c r="V54" i="1" s="1"/>
  <c r="S74" i="1"/>
  <c r="V74" i="1" s="1"/>
  <c r="S53" i="1"/>
  <c r="S63" i="1"/>
  <c r="V63" i="1" s="1"/>
  <c r="S62" i="1"/>
  <c r="V62" i="1" s="1"/>
  <c r="S72" i="1"/>
  <c r="S58" i="1"/>
  <c r="V58" i="1" s="1"/>
  <c r="S57" i="1"/>
  <c r="V57" i="1" s="1"/>
  <c r="S56" i="1"/>
  <c r="V56" i="1" s="1"/>
  <c r="S61" i="1"/>
  <c r="S55" i="1"/>
  <c r="S24" i="1"/>
  <c r="V24" i="1" s="1"/>
  <c r="S27" i="1"/>
  <c r="V27" i="1" s="1"/>
  <c r="S23" i="1"/>
  <c r="V23" i="1" s="1"/>
  <c r="S14" i="1"/>
  <c r="S26" i="1"/>
  <c r="V26" i="1" s="1"/>
  <c r="S46" i="1"/>
  <c r="V46" i="1" s="1"/>
  <c r="S45" i="1"/>
  <c r="V45" i="1" s="1"/>
  <c r="S29" i="1"/>
  <c r="V29" i="1" s="1"/>
  <c r="S44" i="1"/>
  <c r="V44" i="1" s="1"/>
  <c r="S43" i="1"/>
  <c r="S13" i="1"/>
  <c r="V13" i="1" s="1"/>
  <c r="S22" i="1"/>
  <c r="V22" i="1" s="1"/>
  <c r="S12" i="1"/>
  <c r="V12" i="1" s="1"/>
  <c r="S28" i="1"/>
  <c r="V28" i="1" s="1"/>
  <c r="S41" i="1"/>
  <c r="S38" i="1"/>
  <c r="V38" i="1" s="1"/>
  <c r="S18" i="1"/>
  <c r="V18" i="1" s="1"/>
  <c r="S34" i="1"/>
  <c r="S17" i="1"/>
  <c r="S21" i="1"/>
  <c r="S16" i="1"/>
  <c r="V16" i="1" s="1"/>
  <c r="S15" i="1"/>
  <c r="S10" i="1"/>
  <c r="M72" i="1"/>
  <c r="K72" i="1"/>
  <c r="AE72" i="1" s="1"/>
  <c r="I81" i="1"/>
  <c r="I83" i="1" s="1"/>
  <c r="I85" i="1" s="1"/>
  <c r="I64" i="1"/>
  <c r="I75" i="1"/>
  <c r="M75" i="1" s="1"/>
  <c r="I54" i="1"/>
  <c r="K54" i="1" s="1"/>
  <c r="AE54" i="1" s="1"/>
  <c r="I76" i="1"/>
  <c r="K76" i="1" s="1"/>
  <c r="AE76" i="1" s="1"/>
  <c r="I74" i="1"/>
  <c r="M74" i="1" s="1"/>
  <c r="I53" i="1"/>
  <c r="K53" i="1" s="1"/>
  <c r="AE53" i="1" s="1"/>
  <c r="I63" i="1"/>
  <c r="M63" i="1" s="1"/>
  <c r="I73" i="1"/>
  <c r="I62" i="1"/>
  <c r="M62" i="1" s="1"/>
  <c r="I69" i="1"/>
  <c r="I58" i="1"/>
  <c r="M58" i="1" s="1"/>
  <c r="I57" i="1"/>
  <c r="M57" i="1" s="1"/>
  <c r="I56" i="1"/>
  <c r="K56" i="1" s="1"/>
  <c r="AE56" i="1" s="1"/>
  <c r="I61" i="1"/>
  <c r="I55" i="1"/>
  <c r="I51" i="1"/>
  <c r="K51" i="1" s="1"/>
  <c r="AE51" i="1" s="1"/>
  <c r="K25" i="1"/>
  <c r="AE25" i="1" s="1"/>
  <c r="I24" i="1"/>
  <c r="M24" i="1" s="1"/>
  <c r="I27" i="1"/>
  <c r="K27" i="1" s="1"/>
  <c r="AE27" i="1" s="1"/>
  <c r="I23" i="1"/>
  <c r="M23" i="1" s="1"/>
  <c r="I14" i="1"/>
  <c r="M26" i="1"/>
  <c r="I46" i="1"/>
  <c r="M46" i="1" s="1"/>
  <c r="I45" i="1"/>
  <c r="K45" i="1" s="1"/>
  <c r="AE45" i="1" s="1"/>
  <c r="I29" i="1"/>
  <c r="M29" i="1" s="1"/>
  <c r="I44" i="1"/>
  <c r="K44" i="1" s="1"/>
  <c r="AE44" i="1" s="1"/>
  <c r="I43" i="1"/>
  <c r="K43" i="1" s="1"/>
  <c r="AE43" i="1" s="1"/>
  <c r="I13" i="1"/>
  <c r="I22" i="1"/>
  <c r="K22" i="1" s="1"/>
  <c r="AE22" i="1" s="1"/>
  <c r="I42" i="1"/>
  <c r="K42" i="1" s="1"/>
  <c r="AE42" i="1" s="1"/>
  <c r="I12" i="1"/>
  <c r="M12" i="1" s="1"/>
  <c r="I28" i="1"/>
  <c r="M28" i="1" s="1"/>
  <c r="I41" i="1"/>
  <c r="I38" i="1"/>
  <c r="K38" i="1" s="1"/>
  <c r="AE38" i="1" s="1"/>
  <c r="I18" i="1"/>
  <c r="M18" i="1" s="1"/>
  <c r="I37" i="1"/>
  <c r="K37" i="1" s="1"/>
  <c r="AE37" i="1" s="1"/>
  <c r="I36" i="1"/>
  <c r="K36" i="1" s="1"/>
  <c r="AE36" i="1" s="1"/>
  <c r="I35" i="1"/>
  <c r="M35" i="1" s="1"/>
  <c r="I34" i="1"/>
  <c r="K34" i="1" s="1"/>
  <c r="AE34" i="1" s="1"/>
  <c r="I32" i="1"/>
  <c r="I17" i="1"/>
  <c r="M85" i="1" l="1"/>
  <c r="K85" i="1"/>
  <c r="AE85" i="1" s="1"/>
  <c r="V43" i="1"/>
  <c r="K13" i="1"/>
  <c r="AE13" i="1" s="1"/>
  <c r="M13" i="1"/>
  <c r="V14" i="1"/>
  <c r="K14" i="1"/>
  <c r="S83" i="1"/>
  <c r="M83" i="1"/>
  <c r="K83" i="1"/>
  <c r="AE83" i="1" s="1"/>
  <c r="M55" i="1"/>
  <c r="V53" i="1"/>
  <c r="K69" i="1"/>
  <c r="AE69" i="1" s="1"/>
  <c r="I70" i="1"/>
  <c r="V61" i="1"/>
  <c r="S66" i="1"/>
  <c r="S86" i="1" s="1"/>
  <c r="V86" i="1" s="1"/>
  <c r="K61" i="1"/>
  <c r="AE61" i="1" s="1"/>
  <c r="I66" i="1"/>
  <c r="I86" i="1" s="1"/>
  <c r="M73" i="1"/>
  <c r="I77" i="1"/>
  <c r="V72" i="1"/>
  <c r="S77" i="1"/>
  <c r="S88" i="1" s="1"/>
  <c r="V88" i="1" s="1"/>
  <c r="V41" i="1"/>
  <c r="M41" i="1"/>
  <c r="K41" i="1"/>
  <c r="AE41" i="1" s="1"/>
  <c r="V21" i="1"/>
  <c r="V15" i="1"/>
  <c r="V34" i="1"/>
  <c r="S39" i="1"/>
  <c r="S48" i="1" s="1"/>
  <c r="I39" i="1"/>
  <c r="V82" i="1"/>
  <c r="M64" i="1"/>
  <c r="K81" i="1"/>
  <c r="AE81" i="1" s="1"/>
  <c r="V64" i="1"/>
  <c r="M17" i="1"/>
  <c r="M32" i="1"/>
  <c r="V55" i="1"/>
  <c r="V17" i="1"/>
  <c r="V10" i="1"/>
  <c r="M36" i="1"/>
  <c r="K62" i="1"/>
  <c r="AE62" i="1" s="1"/>
  <c r="M42" i="1"/>
  <c r="M61" i="1"/>
  <c r="K55" i="1"/>
  <c r="AE55" i="1" s="1"/>
  <c r="M76" i="1"/>
  <c r="M81" i="1"/>
  <c r="M54" i="1"/>
  <c r="V81" i="1"/>
  <c r="M44" i="1"/>
  <c r="K29" i="1"/>
  <c r="AE29" i="1" s="1"/>
  <c r="K57" i="1"/>
  <c r="AE57" i="1" s="1"/>
  <c r="K58" i="1"/>
  <c r="AE58" i="1" s="1"/>
  <c r="K63" i="1"/>
  <c r="AE63" i="1" s="1"/>
  <c r="K35" i="1"/>
  <c r="AE35" i="1" s="1"/>
  <c r="M27" i="1"/>
  <c r="K75" i="1"/>
  <c r="AE75" i="1" s="1"/>
  <c r="K64" i="1"/>
  <c r="AE64" i="1" s="1"/>
  <c r="M56" i="1"/>
  <c r="K23" i="1"/>
  <c r="AE23" i="1" s="1"/>
  <c r="M34" i="1"/>
  <c r="M37" i="1"/>
  <c r="M38" i="1"/>
  <c r="K28" i="1"/>
  <c r="AE28" i="1" s="1"/>
  <c r="M22" i="1"/>
  <c r="M43" i="1"/>
  <c r="K46" i="1"/>
  <c r="AE46" i="1" s="1"/>
  <c r="K12" i="1"/>
  <c r="AE12" i="1" s="1"/>
  <c r="K74" i="1"/>
  <c r="AE74" i="1" s="1"/>
  <c r="M53" i="1"/>
  <c r="K73" i="1"/>
  <c r="AE73" i="1" s="1"/>
  <c r="M69" i="1"/>
  <c r="K32" i="1"/>
  <c r="AE32" i="1" s="1"/>
  <c r="K24" i="1"/>
  <c r="AE24" i="1" s="1"/>
  <c r="M25" i="1"/>
  <c r="M45" i="1"/>
  <c r="M14" i="1"/>
  <c r="K26" i="1"/>
  <c r="AE26" i="1" s="1"/>
  <c r="K18" i="1"/>
  <c r="AE18" i="1" s="1"/>
  <c r="K17" i="1"/>
  <c r="AE17" i="1" s="1"/>
  <c r="I10" i="1"/>
  <c r="I15" i="1"/>
  <c r="I16" i="1"/>
  <c r="I21" i="1"/>
  <c r="AC10" i="1"/>
  <c r="AC19" i="1" s="1"/>
  <c r="AC85" i="1" s="1"/>
  <c r="M86" i="1" l="1"/>
  <c r="K86" i="1"/>
  <c r="AE86" i="1" s="1"/>
  <c r="V83" i="1"/>
  <c r="S85" i="1"/>
  <c r="V85" i="1" s="1"/>
  <c r="I87" i="1"/>
  <c r="M87" i="1" s="1"/>
  <c r="I78" i="1"/>
  <c r="I88" i="1"/>
  <c r="V39" i="1"/>
  <c r="S87" i="1"/>
  <c r="V87" i="1" s="1"/>
  <c r="V66" i="1"/>
  <c r="S78" i="1"/>
  <c r="V78" i="1" s="1"/>
  <c r="I48" i="1"/>
  <c r="AE14" i="1"/>
  <c r="V77" i="1"/>
  <c r="K70" i="1"/>
  <c r="AE70" i="1" s="1"/>
  <c r="M70" i="1"/>
  <c r="M66" i="1"/>
  <c r="K66" i="1"/>
  <c r="AE66" i="1" s="1"/>
  <c r="M77" i="1"/>
  <c r="K77" i="1"/>
  <c r="M15" i="1"/>
  <c r="K39" i="1"/>
  <c r="AE39" i="1" s="1"/>
  <c r="M39" i="1"/>
  <c r="K10" i="1"/>
  <c r="AE10" i="1" s="1"/>
  <c r="M10" i="1"/>
  <c r="K21" i="1"/>
  <c r="AE21" i="1" s="1"/>
  <c r="M21" i="1"/>
  <c r="K15" i="1"/>
  <c r="AE15" i="1" s="1"/>
  <c r="M16" i="1"/>
  <c r="K16" i="1"/>
  <c r="AE16" i="1" s="1"/>
  <c r="I84" i="1" l="1"/>
  <c r="K87" i="1"/>
  <c r="AE87" i="1" s="1"/>
  <c r="M88" i="1"/>
  <c r="K88" i="1"/>
  <c r="AE88" i="1" s="1"/>
  <c r="K78" i="1"/>
  <c r="AE78" i="1" s="1"/>
  <c r="M78" i="1"/>
  <c r="AE77" i="1"/>
  <c r="V48" i="1"/>
  <c r="S84" i="1"/>
  <c r="V84" i="1" s="1"/>
  <c r="M84" i="1"/>
  <c r="K84" i="1"/>
  <c r="AE84" i="1" s="1"/>
  <c r="K48" i="1"/>
  <c r="AE48" i="1" s="1"/>
  <c r="M48" i="1"/>
</calcChain>
</file>

<file path=xl/sharedStrings.xml><?xml version="1.0" encoding="utf-8"?>
<sst xmlns="http://schemas.openxmlformats.org/spreadsheetml/2006/main" count="174" uniqueCount="133">
  <si>
    <t>№</t>
  </si>
  <si>
    <t>Всего</t>
  </si>
  <si>
    <t>Бакалавриат</t>
  </si>
  <si>
    <t>Наименование специальности</t>
  </si>
  <si>
    <t>Ветеринария</t>
  </si>
  <si>
    <t>1.       </t>
  </si>
  <si>
    <t>Магистратура</t>
  </si>
  <si>
    <t>Всего по магистратуре</t>
  </si>
  <si>
    <t>Докторантура</t>
  </si>
  <si>
    <t>Всего по докторантуре</t>
  </si>
  <si>
    <t>Всего по университету</t>
  </si>
  <si>
    <t>Трудо-устроено всего</t>
  </si>
  <si>
    <t>%</t>
  </si>
  <si>
    <t>Из них- грантников</t>
  </si>
  <si>
    <t>Трудо-устроено- грантиков</t>
  </si>
  <si>
    <t>из них Серпин</t>
  </si>
  <si>
    <t>Трудоустроено Серпин</t>
  </si>
  <si>
    <t>Подлежащих отработке</t>
  </si>
  <si>
    <t>Агрономия</t>
  </si>
  <si>
    <t>Почвоведение и агрохимия</t>
  </si>
  <si>
    <t>Лесные ресурсы и лесоводство</t>
  </si>
  <si>
    <t>Защита и карантин растений</t>
  </si>
  <si>
    <t>Технология производства продуктов животноводства</t>
  </si>
  <si>
    <t>Аквакультура и водные биоресурсы</t>
  </si>
  <si>
    <t>Аграрная техника и технология</t>
  </si>
  <si>
    <t>Начальная военная подготовка</t>
  </si>
  <si>
    <t>Экономика</t>
  </si>
  <si>
    <t>Финансы</t>
  </si>
  <si>
    <t>Менеджмент</t>
  </si>
  <si>
    <t>Учет и налогообложение</t>
  </si>
  <si>
    <t>Промышленная экология</t>
  </si>
  <si>
    <t>Информационные системы</t>
  </si>
  <si>
    <t>Нефтегазовое дело</t>
  </si>
  <si>
    <t>Машиностроение</t>
  </si>
  <si>
    <t>Электроснабжение</t>
  </si>
  <si>
    <t>Технология перерабатывающих производств (по отраслям)</t>
  </si>
  <si>
    <t>Строительство</t>
  </si>
  <si>
    <t>Производство строительных материалов, изделий и конструкций</t>
  </si>
  <si>
    <t xml:space="preserve">Стандартизация, сертификация и метрология </t>
  </si>
  <si>
    <t>Землеустройство</t>
  </si>
  <si>
    <t>Кадастр</t>
  </si>
  <si>
    <t>Мехатроника</t>
  </si>
  <si>
    <t>6В07303</t>
  </si>
  <si>
    <t>Производство пищевых продуктов</t>
  </si>
  <si>
    <t>Автомобили и автомобильное хозяйство</t>
  </si>
  <si>
    <t>Машины и оборудования добывающих отраслей</t>
  </si>
  <si>
    <t>Безопасность жизнедеятельности на производстве</t>
  </si>
  <si>
    <t>Организация перевозок, движения и эксплуатация транспорта</t>
  </si>
  <si>
    <t>Биотехнология</t>
  </si>
  <si>
    <t>Информационные системы и технологии</t>
  </si>
  <si>
    <t>Химическая инженерия и процессы</t>
  </si>
  <si>
    <t>Строительная инженерия</t>
  </si>
  <si>
    <t>Пищевая безопасность</t>
  </si>
  <si>
    <t>Технология производств продуктов животноводства</t>
  </si>
  <si>
    <t>6В08400</t>
  </si>
  <si>
    <t>6В091400</t>
  </si>
  <si>
    <t>5В010400</t>
  </si>
  <si>
    <t>5В050600</t>
  </si>
  <si>
    <t>5В050900</t>
  </si>
  <si>
    <t>6В04102</t>
  </si>
  <si>
    <t>6В05200</t>
  </si>
  <si>
    <t>6В07101</t>
  </si>
  <si>
    <t>5В073000</t>
  </si>
  <si>
    <t>6В07500</t>
  </si>
  <si>
    <t>6В07302</t>
  </si>
  <si>
    <t>6В07104</t>
  </si>
  <si>
    <t>6В07200</t>
  </si>
  <si>
    <t>6В07105</t>
  </si>
  <si>
    <t>6В07102</t>
  </si>
  <si>
    <t>6В11200</t>
  </si>
  <si>
    <t>5В090100</t>
  </si>
  <si>
    <t>7М08700</t>
  </si>
  <si>
    <t>7М09100</t>
  </si>
  <si>
    <t>7М05200</t>
  </si>
  <si>
    <t>7М05100</t>
  </si>
  <si>
    <t>7М07101</t>
  </si>
  <si>
    <t>7М07100</t>
  </si>
  <si>
    <t>7М07105</t>
  </si>
  <si>
    <t>7М07201</t>
  </si>
  <si>
    <t>7М07301</t>
  </si>
  <si>
    <t>7М07302</t>
  </si>
  <si>
    <t>7М11200</t>
  </si>
  <si>
    <t>8D09100</t>
  </si>
  <si>
    <t>8D08200</t>
  </si>
  <si>
    <t>5В0507006В04101</t>
  </si>
  <si>
    <t>5В0703005В06100</t>
  </si>
  <si>
    <t>5В0708006В07202</t>
  </si>
  <si>
    <t>5В0712006В07103</t>
  </si>
  <si>
    <t>7М072027М07212</t>
  </si>
  <si>
    <t>7М073007М07310</t>
  </si>
  <si>
    <t>шифр</t>
  </si>
  <si>
    <t>в т.ч. Женщин</t>
  </si>
  <si>
    <t>в т.ч.женщин</t>
  </si>
  <si>
    <t>труд-но по спец-ти</t>
  </si>
  <si>
    <t>армия</t>
  </si>
  <si>
    <t>беременные и родившие</t>
  </si>
  <si>
    <t>маг-ра</t>
  </si>
  <si>
    <t>7М08100</t>
  </si>
  <si>
    <t>7М06100</t>
  </si>
  <si>
    <t>6В08100</t>
  </si>
  <si>
    <t>6В08102</t>
  </si>
  <si>
    <t>6В08300</t>
  </si>
  <si>
    <t>6В08101</t>
  </si>
  <si>
    <t>6В07201</t>
  </si>
  <si>
    <t>7М07203</t>
  </si>
  <si>
    <t>7М08200</t>
  </si>
  <si>
    <t>6В07203</t>
  </si>
  <si>
    <t>6В07100</t>
  </si>
  <si>
    <t>6В07300</t>
  </si>
  <si>
    <t>6В08200</t>
  </si>
  <si>
    <t>6В08700</t>
  </si>
  <si>
    <t>6В08301</t>
  </si>
  <si>
    <t>Ландшафтный дизайн</t>
  </si>
  <si>
    <t>6В01405</t>
  </si>
  <si>
    <t>Физическая культура и спорт</t>
  </si>
  <si>
    <t>7М08101</t>
  </si>
  <si>
    <t>7М04111</t>
  </si>
  <si>
    <t>Государственное и местное управление</t>
  </si>
  <si>
    <t>7М11300</t>
  </si>
  <si>
    <t>KPI</t>
  </si>
  <si>
    <t xml:space="preserve">план </t>
  </si>
  <si>
    <t>факт</t>
  </si>
  <si>
    <t>Институт ветеринарной медицины и биотехнологии</t>
  </si>
  <si>
    <t>Политехнический институт</t>
  </si>
  <si>
    <t>Институт экономики, информационных технологий и профессионального образования</t>
  </si>
  <si>
    <t>Индустриально-технологический институт</t>
  </si>
  <si>
    <t>Итого по бакалавриату</t>
  </si>
  <si>
    <t>Институт ветеринарии и агротехнологии</t>
  </si>
  <si>
    <t>Всего по институту Ветеринарии и агротехнологии</t>
  </si>
  <si>
    <t>Всего по политехническому институту</t>
  </si>
  <si>
    <t>Всего по институту экономики, информационных технологий и профессионального образования</t>
  </si>
  <si>
    <t xml:space="preserve">Всего по индустриально-технологическому институту </t>
  </si>
  <si>
    <t>Сводная таблица: Сведения о трудоустройстве выпускников университета за 2023-2024 учебный год (по состоянию на 30.12.2024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</si>
</sst>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26"/>
      <color theme="1"/>
      <name val="Times New Roman"/>
      <family val="1"/>
      <charset val="204"/>
    </font>
    <font>
      <sz val="26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b/>
      <u/>
      <sz val="26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3" fillId="8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6" fillId="2" borderId="0" xfId="0" applyFont="1" applyFill="1"/>
    <xf numFmtId="0" fontId="1" fillId="5" borderId="8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8" borderId="8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2" fontId="2" fillId="5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/>
    <xf numFmtId="0" fontId="6" fillId="7" borderId="1" xfId="0" applyFont="1" applyFill="1" applyBorder="1"/>
    <xf numFmtId="0" fontId="6" fillId="6" borderId="1" xfId="0" applyFont="1" applyFill="1" applyBorder="1"/>
    <xf numFmtId="0" fontId="6" fillId="8" borderId="1" xfId="0" applyFont="1" applyFill="1" applyBorder="1"/>
    <xf numFmtId="0" fontId="6" fillId="3" borderId="1" xfId="0" applyFont="1" applyFill="1" applyBorder="1"/>
    <xf numFmtId="0" fontId="6" fillId="4" borderId="1" xfId="0" applyFont="1" applyFill="1" applyBorder="1"/>
    <xf numFmtId="0" fontId="3" fillId="4" borderId="1" xfId="0" applyFont="1" applyFill="1" applyBorder="1" applyAlignment="1">
      <alignment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/>
    <xf numFmtId="2" fontId="6" fillId="5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2" fontId="4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2" fontId="6" fillId="0" borderId="0" xfId="0" applyNumberFormat="1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2" fontId="4" fillId="3" borderId="0" xfId="0" applyNumberFormat="1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2" fontId="6" fillId="3" borderId="0" xfId="0" applyNumberFormat="1" applyFont="1" applyFill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2" fontId="8" fillId="1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2" fontId="4" fillId="5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2" fontId="6" fillId="5" borderId="1" xfId="0" applyNumberFormat="1" applyFont="1" applyFill="1" applyBorder="1"/>
    <xf numFmtId="2" fontId="4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/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9"/>
  <sheetViews>
    <sheetView tabSelected="1" view="pageBreakPreview" topLeftCell="A37" zoomScale="40" zoomScaleNormal="100" zoomScaleSheetLayoutView="40" workbookViewId="0">
      <selection activeCell="X45" sqref="X45"/>
    </sheetView>
  </sheetViews>
  <sheetFormatPr defaultColWidth="10.7109375" defaultRowHeight="90" customHeight="1" x14ac:dyDescent="0.45"/>
  <cols>
    <col min="1" max="1" width="13.28515625" style="131" bestFit="1" customWidth="1"/>
    <col min="2" max="2" width="26.140625" style="132" customWidth="1"/>
    <col min="3" max="3" width="60.140625" style="16" customWidth="1"/>
    <col min="4" max="5" width="15.5703125" style="133" customWidth="1"/>
    <col min="6" max="6" width="15.5703125" style="134" customWidth="1"/>
    <col min="7" max="7" width="15.5703125" style="135" customWidth="1"/>
    <col min="8" max="8" width="15.5703125" style="136" customWidth="1"/>
    <col min="9" max="9" width="15.5703125" style="131" customWidth="1"/>
    <col min="10" max="10" width="17.42578125" style="165" customWidth="1"/>
    <col min="11" max="11" width="15.5703125" style="144" customWidth="1"/>
    <col min="12" max="12" width="15.5703125" style="145" customWidth="1"/>
    <col min="13" max="13" width="15.5703125" style="146" customWidth="1"/>
    <col min="14" max="14" width="15.5703125" style="140" customWidth="1"/>
    <col min="15" max="15" width="15.5703125" style="133" customWidth="1"/>
    <col min="16" max="16" width="15.5703125" style="141" customWidth="1"/>
    <col min="17" max="17" width="15.5703125" style="142" customWidth="1"/>
    <col min="18" max="18" width="15.5703125" style="136" customWidth="1"/>
    <col min="19" max="19" width="15.5703125" style="131" customWidth="1"/>
    <col min="20" max="20" width="15.5703125" style="143" customWidth="1"/>
    <col min="21" max="21" width="15.5703125" style="131" customWidth="1"/>
    <col min="22" max="22" width="16.28515625" style="146" customWidth="1"/>
    <col min="23" max="24" width="15.5703125" style="133" customWidth="1"/>
    <col min="25" max="25" width="15.5703125" style="142" customWidth="1"/>
    <col min="26" max="27" width="15.5703125" style="131" customWidth="1"/>
    <col min="28" max="28" width="15.5703125" style="143" customWidth="1"/>
    <col min="29" max="29" width="15.5703125" style="145" customWidth="1"/>
    <col min="30" max="30" width="13.28515625" style="145" customWidth="1"/>
    <col min="31" max="31" width="17.85546875" style="58" customWidth="1"/>
    <col min="32" max="16384" width="10.7109375" style="16"/>
  </cols>
  <sheetData>
    <row r="1" spans="1:31" ht="90" customHeight="1" thickBot="1" x14ac:dyDescent="0.5">
      <c r="A1" s="178" t="s">
        <v>132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  <c r="AC1" s="178"/>
      <c r="AD1" s="15"/>
      <c r="AE1" s="152"/>
    </row>
    <row r="2" spans="1:31" ht="90" customHeight="1" x14ac:dyDescent="0.45">
      <c r="A2" s="179" t="s">
        <v>0</v>
      </c>
      <c r="B2" s="182" t="s">
        <v>90</v>
      </c>
      <c r="C2" s="182" t="s">
        <v>3</v>
      </c>
      <c r="D2" s="185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71" t="s">
        <v>119</v>
      </c>
      <c r="AE2" s="171"/>
    </row>
    <row r="3" spans="1:31" ht="132.75" customHeight="1" x14ac:dyDescent="0.45">
      <c r="A3" s="180"/>
      <c r="B3" s="183"/>
      <c r="C3" s="183"/>
      <c r="D3" s="17" t="s">
        <v>1</v>
      </c>
      <c r="E3" s="17" t="s">
        <v>91</v>
      </c>
      <c r="F3" s="9" t="s">
        <v>95</v>
      </c>
      <c r="G3" s="18" t="s">
        <v>94</v>
      </c>
      <c r="H3" s="19" t="s">
        <v>96</v>
      </c>
      <c r="I3" s="1" t="s">
        <v>17</v>
      </c>
      <c r="J3" s="30" t="s">
        <v>11</v>
      </c>
      <c r="K3" s="20" t="s">
        <v>12</v>
      </c>
      <c r="L3" s="21" t="s">
        <v>93</v>
      </c>
      <c r="M3" s="20" t="s">
        <v>12</v>
      </c>
      <c r="N3" s="22" t="s">
        <v>13</v>
      </c>
      <c r="O3" s="17" t="s">
        <v>91</v>
      </c>
      <c r="P3" s="9" t="s">
        <v>95</v>
      </c>
      <c r="Q3" s="18" t="s">
        <v>94</v>
      </c>
      <c r="R3" s="19" t="s">
        <v>96</v>
      </c>
      <c r="S3" s="1" t="s">
        <v>17</v>
      </c>
      <c r="T3" s="11" t="s">
        <v>14</v>
      </c>
      <c r="U3" s="1" t="s">
        <v>92</v>
      </c>
      <c r="V3" s="20" t="s">
        <v>12</v>
      </c>
      <c r="W3" s="17" t="s">
        <v>15</v>
      </c>
      <c r="X3" s="1" t="s">
        <v>95</v>
      </c>
      <c r="Y3" s="18" t="s">
        <v>94</v>
      </c>
      <c r="Z3" s="1" t="s">
        <v>96</v>
      </c>
      <c r="AA3" s="1" t="s">
        <v>17</v>
      </c>
      <c r="AB3" s="11" t="s">
        <v>16</v>
      </c>
      <c r="AC3" s="23" t="s">
        <v>12</v>
      </c>
      <c r="AD3" s="17"/>
      <c r="AE3" s="109"/>
    </row>
    <row r="4" spans="1:31" ht="90" customHeight="1" x14ac:dyDescent="0.45">
      <c r="A4" s="181"/>
      <c r="B4" s="184"/>
      <c r="C4" s="184"/>
      <c r="D4" s="17">
        <v>1</v>
      </c>
      <c r="E4" s="17">
        <v>2</v>
      </c>
      <c r="F4" s="9">
        <v>3</v>
      </c>
      <c r="G4" s="18">
        <v>4</v>
      </c>
      <c r="H4" s="19">
        <v>5</v>
      </c>
      <c r="I4" s="1">
        <v>6</v>
      </c>
      <c r="J4" s="30">
        <v>7</v>
      </c>
      <c r="K4" s="24">
        <v>9</v>
      </c>
      <c r="L4" s="25">
        <v>10</v>
      </c>
      <c r="M4" s="24">
        <v>11</v>
      </c>
      <c r="N4" s="22">
        <v>12</v>
      </c>
      <c r="O4" s="17">
        <v>13</v>
      </c>
      <c r="P4" s="26">
        <v>14</v>
      </c>
      <c r="Q4" s="27">
        <v>15</v>
      </c>
      <c r="R4" s="19">
        <v>16</v>
      </c>
      <c r="S4" s="1">
        <v>17</v>
      </c>
      <c r="T4" s="11">
        <v>18</v>
      </c>
      <c r="U4" s="1">
        <v>19</v>
      </c>
      <c r="V4" s="24">
        <v>20</v>
      </c>
      <c r="W4" s="17">
        <v>21</v>
      </c>
      <c r="X4" s="17">
        <v>22</v>
      </c>
      <c r="Y4" s="27">
        <v>23</v>
      </c>
      <c r="Z4" s="1">
        <v>24</v>
      </c>
      <c r="AA4" s="1">
        <v>25</v>
      </c>
      <c r="AB4" s="11">
        <v>26</v>
      </c>
      <c r="AC4" s="23">
        <v>27</v>
      </c>
      <c r="AD4" s="17" t="s">
        <v>120</v>
      </c>
      <c r="AE4" s="153" t="s">
        <v>121</v>
      </c>
    </row>
    <row r="5" spans="1:31" ht="64.5" customHeight="1" x14ac:dyDescent="0.45">
      <c r="A5" s="172" t="s">
        <v>2</v>
      </c>
      <c r="B5" s="173"/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  <c r="T5" s="173"/>
      <c r="U5" s="173"/>
      <c r="V5" s="173"/>
      <c r="W5" s="173"/>
      <c r="X5" s="173"/>
      <c r="Y5" s="173"/>
      <c r="Z5" s="173"/>
      <c r="AA5" s="173"/>
      <c r="AB5" s="173"/>
      <c r="AC5" s="173"/>
      <c r="AD5" s="173"/>
      <c r="AE5" s="173"/>
    </row>
    <row r="6" spans="1:31" ht="66.75" customHeight="1" x14ac:dyDescent="0.45">
      <c r="A6" s="172" t="s">
        <v>127</v>
      </c>
      <c r="B6" s="173"/>
      <c r="C6" s="173"/>
      <c r="D6" s="173"/>
      <c r="E6" s="173"/>
      <c r="F6" s="173"/>
      <c r="G6" s="173"/>
      <c r="H6" s="173"/>
      <c r="I6" s="173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3"/>
      <c r="U6" s="173"/>
      <c r="V6" s="173"/>
      <c r="W6" s="173"/>
      <c r="X6" s="173"/>
      <c r="Y6" s="173"/>
      <c r="Z6" s="173"/>
      <c r="AA6" s="173"/>
      <c r="AB6" s="173"/>
      <c r="AC6" s="173"/>
      <c r="AD6" s="173"/>
      <c r="AE6" s="174"/>
    </row>
    <row r="7" spans="1:31" ht="62.25" customHeight="1" x14ac:dyDescent="0.45">
      <c r="A7" s="29">
        <v>1</v>
      </c>
      <c r="B7" s="30" t="s">
        <v>99</v>
      </c>
      <c r="C7" s="31" t="s">
        <v>18</v>
      </c>
      <c r="D7" s="1">
        <v>14</v>
      </c>
      <c r="E7" s="1">
        <v>8</v>
      </c>
      <c r="F7" s="9">
        <v>2</v>
      </c>
      <c r="G7" s="18">
        <v>1</v>
      </c>
      <c r="H7" s="19"/>
      <c r="I7" s="1">
        <f t="shared" ref="I7:I8" si="0">D7-F7-G7-H7</f>
        <v>11</v>
      </c>
      <c r="J7" s="30">
        <v>10</v>
      </c>
      <c r="K7" s="20">
        <f>J7/I7*100</f>
        <v>90.909090909090907</v>
      </c>
      <c r="L7" s="11">
        <v>7</v>
      </c>
      <c r="M7" s="4">
        <f>L7/I7*100</f>
        <v>63.636363636363633</v>
      </c>
      <c r="N7" s="32">
        <v>13</v>
      </c>
      <c r="O7" s="1"/>
      <c r="P7" s="9">
        <v>2</v>
      </c>
      <c r="Q7" s="18"/>
      <c r="R7" s="19">
        <v>1</v>
      </c>
      <c r="S7" s="1">
        <f>N7-P7-Q7-R7</f>
        <v>10</v>
      </c>
      <c r="T7" s="11">
        <v>9</v>
      </c>
      <c r="U7" s="1"/>
      <c r="V7" s="4">
        <f>T7/S7*100</f>
        <v>90</v>
      </c>
      <c r="W7" s="1"/>
      <c r="X7" s="1"/>
      <c r="Y7" s="18"/>
      <c r="Z7" s="1"/>
      <c r="AA7" s="1"/>
      <c r="AB7" s="11"/>
      <c r="AC7" s="1"/>
      <c r="AD7" s="1"/>
      <c r="AE7" s="123">
        <f>K7</f>
        <v>90.909090909090907</v>
      </c>
    </row>
    <row r="8" spans="1:31" ht="90" customHeight="1" x14ac:dyDescent="0.45">
      <c r="A8" s="29">
        <v>2</v>
      </c>
      <c r="B8" s="30" t="s">
        <v>102</v>
      </c>
      <c r="C8" s="31" t="s">
        <v>19</v>
      </c>
      <c r="D8" s="1">
        <v>7</v>
      </c>
      <c r="E8" s="1">
        <v>7</v>
      </c>
      <c r="F8" s="9">
        <v>1</v>
      </c>
      <c r="G8" s="33"/>
      <c r="H8" s="34">
        <v>1</v>
      </c>
      <c r="I8" s="1">
        <f t="shared" si="0"/>
        <v>5</v>
      </c>
      <c r="J8" s="29">
        <v>5</v>
      </c>
      <c r="K8" s="20">
        <f t="shared" ref="K8:K19" si="1">J8/I8*100</f>
        <v>100</v>
      </c>
      <c r="L8" s="11">
        <v>2</v>
      </c>
      <c r="M8" s="4">
        <f t="shared" ref="M8:M19" si="2">L8/I8*100</f>
        <v>40</v>
      </c>
      <c r="N8" s="35">
        <v>7</v>
      </c>
      <c r="O8" s="3"/>
      <c r="P8" s="36">
        <v>1</v>
      </c>
      <c r="Q8" s="33"/>
      <c r="R8" s="34">
        <v>1</v>
      </c>
      <c r="S8" s="1">
        <f t="shared" ref="S8" si="3">N8-P8-Q8-R8</f>
        <v>5</v>
      </c>
      <c r="T8" s="2">
        <v>5</v>
      </c>
      <c r="U8" s="3"/>
      <c r="V8" s="4">
        <f t="shared" ref="V8" si="4">T8/S8*100</f>
        <v>100</v>
      </c>
      <c r="W8" s="3"/>
      <c r="X8" s="3"/>
      <c r="Y8" s="33"/>
      <c r="Z8" s="3"/>
      <c r="AA8" s="1"/>
      <c r="AB8" s="2"/>
      <c r="AC8" s="1"/>
      <c r="AD8" s="1"/>
      <c r="AE8" s="123">
        <f t="shared" ref="AE8:AE14" si="5">K8</f>
        <v>100</v>
      </c>
    </row>
    <row r="9" spans="1:31" ht="80.25" customHeight="1" x14ac:dyDescent="0.45">
      <c r="A9" s="29">
        <v>3</v>
      </c>
      <c r="B9" s="30" t="s">
        <v>100</v>
      </c>
      <c r="C9" s="31" t="s">
        <v>21</v>
      </c>
      <c r="D9" s="1">
        <v>7</v>
      </c>
      <c r="E9" s="1">
        <v>6</v>
      </c>
      <c r="F9" s="9">
        <v>2</v>
      </c>
      <c r="G9" s="18">
        <v>1</v>
      </c>
      <c r="H9" s="19"/>
      <c r="I9" s="1">
        <f t="shared" ref="I9:I13" si="6">D9-F9-G9-H9</f>
        <v>4</v>
      </c>
      <c r="J9" s="30">
        <v>4</v>
      </c>
      <c r="K9" s="20">
        <f t="shared" si="1"/>
        <v>100</v>
      </c>
      <c r="L9" s="11"/>
      <c r="M9" s="4">
        <f t="shared" si="2"/>
        <v>0</v>
      </c>
      <c r="N9" s="32">
        <v>7</v>
      </c>
      <c r="O9" s="1"/>
      <c r="P9" s="9">
        <v>2</v>
      </c>
      <c r="Q9" s="18">
        <v>1</v>
      </c>
      <c r="R9" s="19"/>
      <c r="S9" s="1">
        <f t="shared" ref="S9:S13" si="7">N9-P9-Q9-R9</f>
        <v>4</v>
      </c>
      <c r="T9" s="11">
        <v>4</v>
      </c>
      <c r="U9" s="1"/>
      <c r="V9" s="4">
        <f t="shared" ref="V9:V13" si="8">T9/S9*100</f>
        <v>100</v>
      </c>
      <c r="W9" s="1"/>
      <c r="X9" s="1"/>
      <c r="Y9" s="18"/>
      <c r="Z9" s="1"/>
      <c r="AA9" s="1"/>
      <c r="AB9" s="11"/>
      <c r="AC9" s="1"/>
      <c r="AD9" s="1"/>
      <c r="AE9" s="123">
        <f t="shared" si="5"/>
        <v>100</v>
      </c>
    </row>
    <row r="10" spans="1:31" ht="75" customHeight="1" x14ac:dyDescent="0.45">
      <c r="A10" s="29">
        <v>4</v>
      </c>
      <c r="B10" s="30" t="s">
        <v>101</v>
      </c>
      <c r="C10" s="31" t="s">
        <v>20</v>
      </c>
      <c r="D10" s="1">
        <v>30</v>
      </c>
      <c r="E10" s="1">
        <v>22</v>
      </c>
      <c r="F10" s="9">
        <v>1</v>
      </c>
      <c r="G10" s="33"/>
      <c r="H10" s="34">
        <v>1</v>
      </c>
      <c r="I10" s="1">
        <f t="shared" si="6"/>
        <v>28</v>
      </c>
      <c r="J10" s="29">
        <v>24</v>
      </c>
      <c r="K10" s="20">
        <f t="shared" si="1"/>
        <v>85.714285714285708</v>
      </c>
      <c r="L10" s="11">
        <v>18</v>
      </c>
      <c r="M10" s="4">
        <f t="shared" si="2"/>
        <v>64.285714285714292</v>
      </c>
      <c r="N10" s="35">
        <v>29</v>
      </c>
      <c r="O10" s="3"/>
      <c r="P10" s="36">
        <v>1</v>
      </c>
      <c r="Q10" s="33"/>
      <c r="R10" s="34">
        <v>1</v>
      </c>
      <c r="S10" s="1">
        <f t="shared" si="7"/>
        <v>27</v>
      </c>
      <c r="T10" s="2">
        <v>23</v>
      </c>
      <c r="U10" s="3"/>
      <c r="V10" s="4">
        <f t="shared" si="8"/>
        <v>85.18518518518519</v>
      </c>
      <c r="W10" s="3">
        <v>1</v>
      </c>
      <c r="X10" s="3"/>
      <c r="Y10" s="33"/>
      <c r="Z10" s="3"/>
      <c r="AA10" s="1">
        <f t="shared" ref="AA10" si="9">W10-X10-Y10-Z10</f>
        <v>1</v>
      </c>
      <c r="AB10" s="2"/>
      <c r="AC10" s="1">
        <f>AB10/AA10*100</f>
        <v>0</v>
      </c>
      <c r="AD10" s="1"/>
      <c r="AE10" s="123">
        <f t="shared" si="5"/>
        <v>85.714285714285708</v>
      </c>
    </row>
    <row r="11" spans="1:31" ht="68.25" customHeight="1" x14ac:dyDescent="0.45">
      <c r="A11" s="29">
        <v>5</v>
      </c>
      <c r="B11" s="30" t="s">
        <v>111</v>
      </c>
      <c r="C11" s="31" t="s">
        <v>112</v>
      </c>
      <c r="D11" s="1">
        <v>11</v>
      </c>
      <c r="E11" s="1">
        <v>11</v>
      </c>
      <c r="F11" s="9">
        <v>1</v>
      </c>
      <c r="G11" s="18"/>
      <c r="H11" s="19"/>
      <c r="I11" s="1">
        <f t="shared" si="6"/>
        <v>10</v>
      </c>
      <c r="J11" s="30">
        <v>9</v>
      </c>
      <c r="K11" s="20">
        <f t="shared" si="1"/>
        <v>90</v>
      </c>
      <c r="L11" s="11">
        <v>4</v>
      </c>
      <c r="M11" s="4">
        <f t="shared" si="2"/>
        <v>40</v>
      </c>
      <c r="N11" s="32">
        <v>11</v>
      </c>
      <c r="O11" s="1"/>
      <c r="P11" s="9">
        <v>1</v>
      </c>
      <c r="Q11" s="18"/>
      <c r="R11" s="19"/>
      <c r="S11" s="1">
        <f t="shared" si="7"/>
        <v>10</v>
      </c>
      <c r="T11" s="11">
        <v>9</v>
      </c>
      <c r="U11" s="3"/>
      <c r="V11" s="4">
        <f t="shared" si="8"/>
        <v>90</v>
      </c>
      <c r="W11" s="1"/>
      <c r="X11" s="1"/>
      <c r="Y11" s="18"/>
      <c r="Z11" s="1"/>
      <c r="AA11" s="1"/>
      <c r="AB11" s="11"/>
      <c r="AC11" s="1"/>
      <c r="AD11" s="1"/>
      <c r="AE11" s="123">
        <f t="shared" si="5"/>
        <v>90</v>
      </c>
    </row>
    <row r="12" spans="1:31" ht="90" customHeight="1" x14ac:dyDescent="0.45">
      <c r="A12" s="29">
        <v>6</v>
      </c>
      <c r="B12" s="30" t="s">
        <v>106</v>
      </c>
      <c r="C12" s="31" t="s">
        <v>52</v>
      </c>
      <c r="D12" s="1">
        <v>16</v>
      </c>
      <c r="E12" s="1">
        <v>14</v>
      </c>
      <c r="F12" s="9">
        <v>2</v>
      </c>
      <c r="G12" s="7"/>
      <c r="H12" s="13"/>
      <c r="I12" s="1">
        <f t="shared" si="6"/>
        <v>14</v>
      </c>
      <c r="J12" s="29">
        <v>13</v>
      </c>
      <c r="K12" s="20">
        <f t="shared" si="1"/>
        <v>92.857142857142861</v>
      </c>
      <c r="L12" s="2">
        <v>11</v>
      </c>
      <c r="M12" s="4">
        <f t="shared" si="2"/>
        <v>78.571428571428569</v>
      </c>
      <c r="N12" s="35">
        <v>16</v>
      </c>
      <c r="O12" s="3"/>
      <c r="P12" s="36">
        <v>2</v>
      </c>
      <c r="Q12" s="33"/>
      <c r="R12" s="34"/>
      <c r="S12" s="1">
        <f t="shared" si="7"/>
        <v>14</v>
      </c>
      <c r="T12" s="2">
        <v>13</v>
      </c>
      <c r="U12" s="3"/>
      <c r="V12" s="4">
        <f t="shared" si="8"/>
        <v>92.857142857142861</v>
      </c>
      <c r="W12" s="3"/>
      <c r="X12" s="3"/>
      <c r="Y12" s="33"/>
      <c r="Z12" s="3"/>
      <c r="AA12" s="37"/>
      <c r="AB12" s="2"/>
      <c r="AC12" s="38"/>
      <c r="AD12" s="38"/>
      <c r="AE12" s="123">
        <f t="shared" si="5"/>
        <v>92.857142857142861</v>
      </c>
    </row>
    <row r="13" spans="1:31" ht="111.75" customHeight="1" x14ac:dyDescent="0.45">
      <c r="A13" s="29">
        <v>7</v>
      </c>
      <c r="B13" s="30" t="s">
        <v>103</v>
      </c>
      <c r="C13" s="39" t="s">
        <v>35</v>
      </c>
      <c r="D13" s="38">
        <v>8</v>
      </c>
      <c r="E13" s="38">
        <v>7</v>
      </c>
      <c r="F13" s="40">
        <v>3</v>
      </c>
      <c r="G13" s="7"/>
      <c r="H13" s="13"/>
      <c r="I13" s="1">
        <f t="shared" si="6"/>
        <v>5</v>
      </c>
      <c r="J13" s="156">
        <v>5</v>
      </c>
      <c r="K13" s="20">
        <f t="shared" si="1"/>
        <v>100</v>
      </c>
      <c r="L13" s="6">
        <v>3</v>
      </c>
      <c r="M13" s="4">
        <f t="shared" si="2"/>
        <v>60</v>
      </c>
      <c r="N13" s="41">
        <v>7</v>
      </c>
      <c r="O13" s="5"/>
      <c r="P13" s="10">
        <v>2</v>
      </c>
      <c r="Q13" s="8"/>
      <c r="R13" s="14"/>
      <c r="S13" s="1">
        <f t="shared" si="7"/>
        <v>5</v>
      </c>
      <c r="T13" s="6">
        <v>5</v>
      </c>
      <c r="U13" s="5"/>
      <c r="V13" s="4">
        <f t="shared" si="8"/>
        <v>100</v>
      </c>
      <c r="W13" s="5"/>
      <c r="X13" s="5"/>
      <c r="Y13" s="8"/>
      <c r="Z13" s="5"/>
      <c r="AA13" s="37"/>
      <c r="AB13" s="6"/>
      <c r="AC13" s="38"/>
      <c r="AD13" s="38"/>
      <c r="AE13" s="123">
        <f t="shared" si="5"/>
        <v>100</v>
      </c>
    </row>
    <row r="14" spans="1:31" ht="90" customHeight="1" x14ac:dyDescent="0.45">
      <c r="A14" s="29">
        <v>8</v>
      </c>
      <c r="B14" s="42" t="s">
        <v>66</v>
      </c>
      <c r="C14" s="39" t="s">
        <v>43</v>
      </c>
      <c r="D14" s="38">
        <v>22</v>
      </c>
      <c r="E14" s="38">
        <v>20</v>
      </c>
      <c r="F14" s="40">
        <v>4</v>
      </c>
      <c r="G14" s="7">
        <v>1</v>
      </c>
      <c r="H14" s="13"/>
      <c r="I14" s="1">
        <f t="shared" ref="I14:I19" si="10">D14-F14-G14-H14</f>
        <v>17</v>
      </c>
      <c r="J14" s="156">
        <v>15</v>
      </c>
      <c r="K14" s="20">
        <f t="shared" si="1"/>
        <v>88.235294117647058</v>
      </c>
      <c r="L14" s="6">
        <v>9</v>
      </c>
      <c r="M14" s="4">
        <f t="shared" si="2"/>
        <v>52.941176470588239</v>
      </c>
      <c r="N14" s="41">
        <v>16</v>
      </c>
      <c r="O14" s="5">
        <v>15</v>
      </c>
      <c r="P14" s="10">
        <v>4</v>
      </c>
      <c r="Q14" s="8">
        <v>1</v>
      </c>
      <c r="R14" s="14"/>
      <c r="S14" s="1">
        <f>N14-P14-Q14-R14</f>
        <v>11</v>
      </c>
      <c r="T14" s="6">
        <v>11</v>
      </c>
      <c r="U14" s="5"/>
      <c r="V14" s="4">
        <f t="shared" ref="V14:V19" si="11">T14/S14*100</f>
        <v>100</v>
      </c>
      <c r="W14" s="5">
        <v>1</v>
      </c>
      <c r="X14" s="5"/>
      <c r="Y14" s="8"/>
      <c r="Z14" s="5"/>
      <c r="AA14" s="1">
        <f>W14-Y14-Z14-X14</f>
        <v>1</v>
      </c>
      <c r="AB14" s="6">
        <v>1</v>
      </c>
      <c r="AC14" s="43">
        <f t="shared" ref="AC14" si="12">AB14/AA14*100</f>
        <v>100</v>
      </c>
      <c r="AD14" s="3"/>
      <c r="AE14" s="123">
        <f t="shared" si="5"/>
        <v>88.235294117647058</v>
      </c>
    </row>
    <row r="15" spans="1:31" ht="113.25" customHeight="1" x14ac:dyDescent="0.45">
      <c r="A15" s="29">
        <v>9</v>
      </c>
      <c r="B15" s="30" t="s">
        <v>109</v>
      </c>
      <c r="C15" s="31" t="s">
        <v>22</v>
      </c>
      <c r="D15" s="1">
        <v>6</v>
      </c>
      <c r="E15" s="1">
        <v>3</v>
      </c>
      <c r="F15" s="9">
        <v>2</v>
      </c>
      <c r="G15" s="18"/>
      <c r="H15" s="19"/>
      <c r="I15" s="1">
        <f t="shared" si="10"/>
        <v>4</v>
      </c>
      <c r="J15" s="30">
        <v>4</v>
      </c>
      <c r="K15" s="20">
        <f t="shared" si="1"/>
        <v>100</v>
      </c>
      <c r="L15" s="11">
        <v>2</v>
      </c>
      <c r="M15" s="4">
        <f t="shared" si="2"/>
        <v>50</v>
      </c>
      <c r="N15" s="32">
        <v>3</v>
      </c>
      <c r="O15" s="1">
        <v>2</v>
      </c>
      <c r="P15" s="9">
        <v>2</v>
      </c>
      <c r="Q15" s="18"/>
      <c r="R15" s="19"/>
      <c r="S15" s="1">
        <f>N15-P15-Q15-R15</f>
        <v>1</v>
      </c>
      <c r="T15" s="11">
        <v>1</v>
      </c>
      <c r="U15" s="1"/>
      <c r="V15" s="4">
        <f t="shared" si="11"/>
        <v>100</v>
      </c>
      <c r="W15" s="1"/>
      <c r="X15" s="1"/>
      <c r="Y15" s="18"/>
      <c r="Z15" s="1"/>
      <c r="AA15" s="1"/>
      <c r="AB15" s="11"/>
      <c r="AC15" s="17"/>
      <c r="AD15" s="17"/>
      <c r="AE15" s="123">
        <f>K15</f>
        <v>100</v>
      </c>
    </row>
    <row r="16" spans="1:31" ht="68.25" customHeight="1" x14ac:dyDescent="0.45">
      <c r="A16" s="29">
        <v>10</v>
      </c>
      <c r="B16" s="30" t="s">
        <v>54</v>
      </c>
      <c r="C16" s="31" t="s">
        <v>23</v>
      </c>
      <c r="D16" s="1">
        <v>9</v>
      </c>
      <c r="E16" s="1">
        <v>7</v>
      </c>
      <c r="F16" s="9">
        <v>1</v>
      </c>
      <c r="G16" s="33"/>
      <c r="H16" s="34"/>
      <c r="I16" s="1">
        <f t="shared" si="10"/>
        <v>8</v>
      </c>
      <c r="J16" s="29">
        <v>7</v>
      </c>
      <c r="K16" s="20">
        <f t="shared" si="1"/>
        <v>87.5</v>
      </c>
      <c r="L16" s="11">
        <v>7</v>
      </c>
      <c r="M16" s="4">
        <f t="shared" si="2"/>
        <v>87.5</v>
      </c>
      <c r="N16" s="35">
        <v>9</v>
      </c>
      <c r="O16" s="3">
        <v>7</v>
      </c>
      <c r="P16" s="36">
        <v>1</v>
      </c>
      <c r="Q16" s="33"/>
      <c r="R16" s="34"/>
      <c r="S16" s="1">
        <f>N16-P16-Q16-R16</f>
        <v>8</v>
      </c>
      <c r="T16" s="2">
        <v>7</v>
      </c>
      <c r="U16" s="3"/>
      <c r="V16" s="4">
        <f t="shared" si="11"/>
        <v>87.5</v>
      </c>
      <c r="W16" s="3"/>
      <c r="X16" s="3"/>
      <c r="Y16" s="33"/>
      <c r="Z16" s="3"/>
      <c r="AA16" s="1"/>
      <c r="AB16" s="2"/>
      <c r="AC16" s="1"/>
      <c r="AD16" s="1"/>
      <c r="AE16" s="123">
        <f t="shared" ref="AE16:AE19" si="13">K16</f>
        <v>87.5</v>
      </c>
    </row>
    <row r="17" spans="1:31" ht="55.5" customHeight="1" x14ac:dyDescent="0.45">
      <c r="A17" s="29">
        <v>11</v>
      </c>
      <c r="B17" s="42" t="s">
        <v>55</v>
      </c>
      <c r="C17" s="39" t="s">
        <v>4</v>
      </c>
      <c r="D17" s="38">
        <v>109</v>
      </c>
      <c r="E17" s="38">
        <v>49</v>
      </c>
      <c r="F17" s="40">
        <v>11</v>
      </c>
      <c r="G17" s="7">
        <v>1</v>
      </c>
      <c r="H17" s="13">
        <v>2</v>
      </c>
      <c r="I17" s="1">
        <f t="shared" si="10"/>
        <v>95</v>
      </c>
      <c r="J17" s="94">
        <v>80</v>
      </c>
      <c r="K17" s="20">
        <f t="shared" si="1"/>
        <v>84.210526315789465</v>
      </c>
      <c r="L17" s="46">
        <v>75</v>
      </c>
      <c r="M17" s="4">
        <f t="shared" si="2"/>
        <v>78.94736842105263</v>
      </c>
      <c r="N17" s="47">
        <v>79</v>
      </c>
      <c r="O17" s="38">
        <v>36</v>
      </c>
      <c r="P17" s="40">
        <v>9</v>
      </c>
      <c r="Q17" s="48">
        <v>1</v>
      </c>
      <c r="R17" s="49">
        <v>1</v>
      </c>
      <c r="S17" s="1">
        <f t="shared" ref="S17" si="14">N17-P17-Q17-R17</f>
        <v>68</v>
      </c>
      <c r="T17" s="46">
        <v>58</v>
      </c>
      <c r="U17" s="38"/>
      <c r="V17" s="4">
        <f t="shared" si="11"/>
        <v>85.294117647058826</v>
      </c>
      <c r="W17" s="38"/>
      <c r="X17" s="38"/>
      <c r="Y17" s="48"/>
      <c r="Z17" s="38"/>
      <c r="AA17" s="38"/>
      <c r="AB17" s="46"/>
      <c r="AC17" s="50"/>
      <c r="AD17" s="51"/>
      <c r="AE17" s="123">
        <f t="shared" si="13"/>
        <v>84.210526315789465</v>
      </c>
    </row>
    <row r="18" spans="1:31" ht="71.25" customHeight="1" x14ac:dyDescent="0.45">
      <c r="A18" s="2">
        <v>12</v>
      </c>
      <c r="B18" s="44" t="s">
        <v>60</v>
      </c>
      <c r="C18" s="45" t="s">
        <v>30</v>
      </c>
      <c r="D18" s="38">
        <v>12</v>
      </c>
      <c r="E18" s="38">
        <v>7</v>
      </c>
      <c r="F18" s="40"/>
      <c r="G18" s="7"/>
      <c r="H18" s="13"/>
      <c r="I18" s="1">
        <f t="shared" si="10"/>
        <v>12</v>
      </c>
      <c r="J18" s="156">
        <v>10</v>
      </c>
      <c r="K18" s="20">
        <f t="shared" si="1"/>
        <v>83.333333333333343</v>
      </c>
      <c r="L18" s="52">
        <v>7</v>
      </c>
      <c r="M18" s="4">
        <f t="shared" si="2"/>
        <v>58.333333333333336</v>
      </c>
      <c r="N18" s="41">
        <v>6</v>
      </c>
      <c r="O18" s="5">
        <v>4</v>
      </c>
      <c r="P18" s="10"/>
      <c r="Q18" s="8"/>
      <c r="R18" s="14"/>
      <c r="S18" s="1">
        <f>N18-P18-Q18-R18</f>
        <v>6</v>
      </c>
      <c r="T18" s="6">
        <v>6</v>
      </c>
      <c r="U18" s="5"/>
      <c r="V18" s="4">
        <f t="shared" si="11"/>
        <v>100</v>
      </c>
      <c r="W18" s="5"/>
      <c r="X18" s="5"/>
      <c r="Y18" s="8"/>
      <c r="Z18" s="5"/>
      <c r="AA18" s="5"/>
      <c r="AB18" s="6"/>
      <c r="AC18" s="53"/>
      <c r="AD18" s="53"/>
      <c r="AE18" s="123">
        <f t="shared" si="13"/>
        <v>83.333333333333343</v>
      </c>
    </row>
    <row r="19" spans="1:31" ht="90" customHeight="1" x14ac:dyDescent="0.45">
      <c r="A19" s="53"/>
      <c r="B19" s="53"/>
      <c r="C19" s="53" t="s">
        <v>1</v>
      </c>
      <c r="D19" s="53">
        <f>D7+D8+D9+D10+D11+D12+D13+D14+D15+D16+D17+D18</f>
        <v>251</v>
      </c>
      <c r="E19" s="53">
        <f t="shared" ref="E19:AD19" si="15">E7+E8+E9+E10+E11+E12+E13+E14+E15+E16+E17+E18</f>
        <v>161</v>
      </c>
      <c r="F19" s="54">
        <f t="shared" si="15"/>
        <v>30</v>
      </c>
      <c r="G19" s="55">
        <f t="shared" si="15"/>
        <v>4</v>
      </c>
      <c r="H19" s="56">
        <f t="shared" si="15"/>
        <v>4</v>
      </c>
      <c r="I19" s="1">
        <f t="shared" si="10"/>
        <v>213</v>
      </c>
      <c r="J19" s="157">
        <f t="shared" si="15"/>
        <v>186</v>
      </c>
      <c r="K19" s="20">
        <f t="shared" si="1"/>
        <v>87.323943661971825</v>
      </c>
      <c r="L19" s="53">
        <f t="shared" si="15"/>
        <v>145</v>
      </c>
      <c r="M19" s="20">
        <f t="shared" si="2"/>
        <v>68.075117370892031</v>
      </c>
      <c r="N19" s="57">
        <f t="shared" si="15"/>
        <v>203</v>
      </c>
      <c r="O19" s="53">
        <f t="shared" si="15"/>
        <v>64</v>
      </c>
      <c r="P19" s="54">
        <f t="shared" si="15"/>
        <v>27</v>
      </c>
      <c r="Q19" s="55">
        <f t="shared" si="15"/>
        <v>3</v>
      </c>
      <c r="R19" s="56">
        <f t="shared" si="15"/>
        <v>4</v>
      </c>
      <c r="S19" s="1">
        <f>N19-P19-Q19-R19</f>
        <v>169</v>
      </c>
      <c r="T19" s="53">
        <f t="shared" si="15"/>
        <v>151</v>
      </c>
      <c r="U19" s="53">
        <f t="shared" si="15"/>
        <v>0</v>
      </c>
      <c r="V19" s="20">
        <f t="shared" si="11"/>
        <v>89.349112426035504</v>
      </c>
      <c r="W19" s="53">
        <f t="shared" si="15"/>
        <v>2</v>
      </c>
      <c r="X19" s="53">
        <f t="shared" si="15"/>
        <v>0</v>
      </c>
      <c r="Y19" s="55">
        <f t="shared" si="15"/>
        <v>0</v>
      </c>
      <c r="Z19" s="53">
        <f t="shared" si="15"/>
        <v>0</v>
      </c>
      <c r="AA19" s="53">
        <f t="shared" si="15"/>
        <v>2</v>
      </c>
      <c r="AB19" s="53">
        <f t="shared" si="15"/>
        <v>1</v>
      </c>
      <c r="AC19" s="53">
        <f t="shared" si="15"/>
        <v>100</v>
      </c>
      <c r="AD19" s="53">
        <f t="shared" si="15"/>
        <v>0</v>
      </c>
      <c r="AE19" s="123">
        <f t="shared" si="13"/>
        <v>87.323943661971825</v>
      </c>
    </row>
    <row r="20" spans="1:31" s="58" customFormat="1" ht="75" customHeight="1" x14ac:dyDescent="0.45">
      <c r="A20" s="172" t="s">
        <v>123</v>
      </c>
      <c r="B20" s="173"/>
      <c r="C20" s="173"/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4"/>
    </row>
    <row r="21" spans="1:31" ht="66.75" customHeight="1" x14ac:dyDescent="0.45">
      <c r="A21" s="29">
        <v>1</v>
      </c>
      <c r="B21" s="30" t="s">
        <v>110</v>
      </c>
      <c r="C21" s="31" t="s">
        <v>24</v>
      </c>
      <c r="D21" s="1">
        <v>6</v>
      </c>
      <c r="E21" s="1">
        <v>4</v>
      </c>
      <c r="F21" s="9">
        <v>2</v>
      </c>
      <c r="G21" s="18"/>
      <c r="H21" s="19"/>
      <c r="I21" s="1">
        <f t="shared" ref="I21:I24" si="16">D21-F21-G21-H21</f>
        <v>4</v>
      </c>
      <c r="J21" s="30">
        <v>4</v>
      </c>
      <c r="K21" s="20">
        <f t="shared" ref="K21:K30" si="17">J21/I21*100</f>
        <v>100</v>
      </c>
      <c r="L21" s="11">
        <v>3</v>
      </c>
      <c r="M21" s="4">
        <f t="shared" ref="M21:M30" si="18">L21/I21*100</f>
        <v>75</v>
      </c>
      <c r="N21" s="32">
        <v>5</v>
      </c>
      <c r="O21" s="1">
        <v>4</v>
      </c>
      <c r="P21" s="9">
        <v>2</v>
      </c>
      <c r="Q21" s="18"/>
      <c r="R21" s="19"/>
      <c r="S21" s="1">
        <f t="shared" ref="S21:S24" si="19">N21-P21-Q21-R21</f>
        <v>3</v>
      </c>
      <c r="T21" s="11">
        <v>3</v>
      </c>
      <c r="U21" s="3"/>
      <c r="V21" s="4">
        <f t="shared" ref="V21:V24" si="20">T21/S21*100</f>
        <v>100</v>
      </c>
      <c r="W21" s="1"/>
      <c r="X21" s="1"/>
      <c r="Y21" s="18"/>
      <c r="Z21" s="1"/>
      <c r="AA21" s="1"/>
      <c r="AB21" s="11"/>
      <c r="AC21" s="1"/>
      <c r="AD21" s="1"/>
      <c r="AE21" s="154">
        <f t="shared" ref="AE21:AE25" si="21">K21</f>
        <v>100</v>
      </c>
    </row>
    <row r="22" spans="1:31" ht="71.25" customHeight="1" x14ac:dyDescent="0.45">
      <c r="A22" s="2">
        <v>2</v>
      </c>
      <c r="B22" s="44" t="s">
        <v>61</v>
      </c>
      <c r="C22" s="45" t="s">
        <v>34</v>
      </c>
      <c r="D22" s="38">
        <v>71</v>
      </c>
      <c r="E22" s="38">
        <v>6</v>
      </c>
      <c r="F22" s="40"/>
      <c r="G22" s="7">
        <v>6</v>
      </c>
      <c r="H22" s="13">
        <v>1</v>
      </c>
      <c r="I22" s="1">
        <f t="shared" si="16"/>
        <v>64</v>
      </c>
      <c r="J22" s="156">
        <v>47</v>
      </c>
      <c r="K22" s="20">
        <f t="shared" si="17"/>
        <v>73.4375</v>
      </c>
      <c r="L22" s="6">
        <v>40</v>
      </c>
      <c r="M22" s="4">
        <f t="shared" si="18"/>
        <v>62.5</v>
      </c>
      <c r="N22" s="41">
        <v>66</v>
      </c>
      <c r="O22" s="5">
        <v>6</v>
      </c>
      <c r="P22" s="10"/>
      <c r="Q22" s="8">
        <v>6</v>
      </c>
      <c r="R22" s="14">
        <v>1</v>
      </c>
      <c r="S22" s="1">
        <f t="shared" si="19"/>
        <v>59</v>
      </c>
      <c r="T22" s="6">
        <v>44</v>
      </c>
      <c r="U22" s="5"/>
      <c r="V22" s="4">
        <f t="shared" si="20"/>
        <v>74.576271186440678</v>
      </c>
      <c r="W22" s="5"/>
      <c r="X22" s="5"/>
      <c r="Y22" s="8"/>
      <c r="Z22" s="5"/>
      <c r="AA22" s="5"/>
      <c r="AB22" s="6"/>
      <c r="AC22" s="38"/>
      <c r="AD22" s="38"/>
      <c r="AE22" s="123">
        <f t="shared" si="21"/>
        <v>73.4375</v>
      </c>
    </row>
    <row r="23" spans="1:31" ht="78.75" customHeight="1" x14ac:dyDescent="0.45">
      <c r="A23" s="29">
        <v>3</v>
      </c>
      <c r="B23" s="59" t="s">
        <v>67</v>
      </c>
      <c r="C23" s="60" t="s">
        <v>44</v>
      </c>
      <c r="D23" s="61">
        <v>10</v>
      </c>
      <c r="E23" s="61">
        <v>1</v>
      </c>
      <c r="F23" s="62"/>
      <c r="G23" s="63"/>
      <c r="H23" s="64"/>
      <c r="I23" s="1">
        <f t="shared" si="16"/>
        <v>10</v>
      </c>
      <c r="J23" s="158">
        <v>8</v>
      </c>
      <c r="K23" s="20">
        <f t="shared" si="17"/>
        <v>80</v>
      </c>
      <c r="L23" s="66">
        <v>6</v>
      </c>
      <c r="M23" s="4">
        <f t="shared" si="18"/>
        <v>60</v>
      </c>
      <c r="N23" s="67">
        <v>7</v>
      </c>
      <c r="O23" s="68">
        <v>1</v>
      </c>
      <c r="P23" s="69"/>
      <c r="Q23" s="70"/>
      <c r="R23" s="71"/>
      <c r="S23" s="1">
        <f t="shared" si="19"/>
        <v>7</v>
      </c>
      <c r="T23" s="65">
        <v>5</v>
      </c>
      <c r="U23" s="68"/>
      <c r="V23" s="4">
        <f t="shared" si="20"/>
        <v>71.428571428571431</v>
      </c>
      <c r="W23" s="3"/>
      <c r="X23" s="3"/>
      <c r="Y23" s="33"/>
      <c r="Z23" s="3"/>
      <c r="AA23" s="3"/>
      <c r="AB23" s="2"/>
      <c r="AC23" s="3"/>
      <c r="AD23" s="3"/>
      <c r="AE23" s="154">
        <f t="shared" si="21"/>
        <v>80</v>
      </c>
    </row>
    <row r="24" spans="1:31" ht="98.25" customHeight="1" x14ac:dyDescent="0.45">
      <c r="A24" s="2">
        <v>4</v>
      </c>
      <c r="B24" s="11" t="s">
        <v>69</v>
      </c>
      <c r="C24" s="12" t="s">
        <v>46</v>
      </c>
      <c r="D24" s="1">
        <v>79</v>
      </c>
      <c r="E24" s="1">
        <v>21</v>
      </c>
      <c r="F24" s="9">
        <v>2</v>
      </c>
      <c r="G24" s="33">
        <v>2</v>
      </c>
      <c r="H24" s="34">
        <v>3</v>
      </c>
      <c r="I24" s="1">
        <f t="shared" si="16"/>
        <v>72</v>
      </c>
      <c r="J24" s="29">
        <v>53</v>
      </c>
      <c r="K24" s="20">
        <f t="shared" si="17"/>
        <v>73.611111111111114</v>
      </c>
      <c r="L24" s="2">
        <v>40</v>
      </c>
      <c r="M24" s="4">
        <f t="shared" si="18"/>
        <v>55.555555555555557</v>
      </c>
      <c r="N24" s="35">
        <v>56</v>
      </c>
      <c r="O24" s="3">
        <v>17</v>
      </c>
      <c r="P24" s="36">
        <v>2</v>
      </c>
      <c r="Q24" s="33">
        <v>2</v>
      </c>
      <c r="R24" s="34">
        <v>3</v>
      </c>
      <c r="S24" s="1">
        <f t="shared" si="19"/>
        <v>49</v>
      </c>
      <c r="T24" s="2">
        <v>41</v>
      </c>
      <c r="U24" s="3"/>
      <c r="V24" s="4">
        <f t="shared" si="20"/>
        <v>83.673469387755105</v>
      </c>
      <c r="W24" s="3"/>
      <c r="X24" s="3"/>
      <c r="Y24" s="33"/>
      <c r="Z24" s="3"/>
      <c r="AA24" s="3"/>
      <c r="AB24" s="2"/>
      <c r="AC24" s="3"/>
      <c r="AD24" s="3"/>
      <c r="AE24" s="123">
        <f t="shared" si="21"/>
        <v>73.611111111111114</v>
      </c>
    </row>
    <row r="25" spans="1:31" ht="113.25" customHeight="1" x14ac:dyDescent="0.45">
      <c r="A25" s="2">
        <v>5</v>
      </c>
      <c r="B25" s="11" t="s">
        <v>70</v>
      </c>
      <c r="C25" s="12" t="s">
        <v>47</v>
      </c>
      <c r="D25" s="1">
        <v>6</v>
      </c>
      <c r="E25" s="1">
        <v>3</v>
      </c>
      <c r="F25" s="9"/>
      <c r="G25" s="7">
        <v>1</v>
      </c>
      <c r="H25" s="13">
        <v>2</v>
      </c>
      <c r="I25" s="1">
        <f>D25-F25-G25-H25</f>
        <v>3</v>
      </c>
      <c r="J25" s="29">
        <v>3</v>
      </c>
      <c r="K25" s="20">
        <f t="shared" si="17"/>
        <v>100</v>
      </c>
      <c r="L25" s="2">
        <v>1</v>
      </c>
      <c r="M25" s="4">
        <f t="shared" si="18"/>
        <v>33.333333333333329</v>
      </c>
      <c r="N25" s="41">
        <v>2</v>
      </c>
      <c r="O25" s="5">
        <v>2</v>
      </c>
      <c r="P25" s="10"/>
      <c r="Q25" s="8"/>
      <c r="R25" s="14">
        <v>2</v>
      </c>
      <c r="S25" s="1"/>
      <c r="T25" s="6"/>
      <c r="U25" s="5"/>
      <c r="V25" s="4"/>
      <c r="W25" s="5"/>
      <c r="X25" s="3"/>
      <c r="Y25" s="33"/>
      <c r="Z25" s="3"/>
      <c r="AA25" s="3"/>
      <c r="AB25" s="2"/>
      <c r="AC25" s="3"/>
      <c r="AD25" s="3"/>
      <c r="AE25" s="123">
        <f t="shared" si="21"/>
        <v>100</v>
      </c>
    </row>
    <row r="26" spans="1:31" ht="77.25" customHeight="1" x14ac:dyDescent="0.45">
      <c r="A26" s="2">
        <v>6</v>
      </c>
      <c r="B26" s="44" t="s">
        <v>65</v>
      </c>
      <c r="C26" s="45" t="s">
        <v>41</v>
      </c>
      <c r="D26" s="38">
        <v>45</v>
      </c>
      <c r="E26" s="38">
        <v>2</v>
      </c>
      <c r="F26" s="40"/>
      <c r="G26" s="7">
        <v>1</v>
      </c>
      <c r="H26" s="13">
        <v>3</v>
      </c>
      <c r="I26" s="1">
        <f t="shared" ref="I26:I30" si="22">D26-F26-G26-H26</f>
        <v>41</v>
      </c>
      <c r="J26" s="156">
        <v>34</v>
      </c>
      <c r="K26" s="20">
        <f t="shared" si="17"/>
        <v>82.926829268292678</v>
      </c>
      <c r="L26" s="6">
        <v>25</v>
      </c>
      <c r="M26" s="4">
        <f t="shared" si="18"/>
        <v>60.975609756097562</v>
      </c>
      <c r="N26" s="41">
        <v>41</v>
      </c>
      <c r="O26" s="5">
        <v>2</v>
      </c>
      <c r="P26" s="10"/>
      <c r="Q26" s="8">
        <v>1</v>
      </c>
      <c r="R26" s="14">
        <v>3</v>
      </c>
      <c r="S26" s="1">
        <f t="shared" ref="S26:S30" si="23">N26-P26-Q26-R26</f>
        <v>37</v>
      </c>
      <c r="T26" s="6">
        <v>33</v>
      </c>
      <c r="U26" s="5"/>
      <c r="V26" s="4">
        <f t="shared" ref="V26:V30" si="24">T26/S26*100</f>
        <v>89.189189189189193</v>
      </c>
      <c r="W26" s="5"/>
      <c r="X26" s="5"/>
      <c r="Y26" s="8"/>
      <c r="Z26" s="5"/>
      <c r="AA26" s="1"/>
      <c r="AB26" s="44"/>
      <c r="AC26" s="1"/>
      <c r="AD26" s="1"/>
      <c r="AE26" s="123">
        <f>K26</f>
        <v>82.926829268292678</v>
      </c>
    </row>
    <row r="27" spans="1:31" ht="83.25" customHeight="1" x14ac:dyDescent="0.45">
      <c r="A27" s="29">
        <v>7</v>
      </c>
      <c r="B27" s="42" t="s">
        <v>68</v>
      </c>
      <c r="C27" s="39" t="s">
        <v>45</v>
      </c>
      <c r="D27" s="38">
        <v>16</v>
      </c>
      <c r="E27" s="38">
        <v>4</v>
      </c>
      <c r="F27" s="40"/>
      <c r="G27" s="7"/>
      <c r="H27" s="13">
        <v>1</v>
      </c>
      <c r="I27" s="1">
        <f t="shared" si="22"/>
        <v>15</v>
      </c>
      <c r="J27" s="156">
        <v>13</v>
      </c>
      <c r="K27" s="20">
        <f t="shared" si="17"/>
        <v>86.666666666666671</v>
      </c>
      <c r="L27" s="6">
        <v>10</v>
      </c>
      <c r="M27" s="4">
        <f t="shared" si="18"/>
        <v>66.666666666666657</v>
      </c>
      <c r="N27" s="41">
        <v>14</v>
      </c>
      <c r="O27" s="5">
        <v>4</v>
      </c>
      <c r="P27" s="10"/>
      <c r="Q27" s="8"/>
      <c r="R27" s="14">
        <v>1</v>
      </c>
      <c r="S27" s="1">
        <f t="shared" si="23"/>
        <v>13</v>
      </c>
      <c r="T27" s="6">
        <v>12</v>
      </c>
      <c r="U27" s="5"/>
      <c r="V27" s="4">
        <f t="shared" si="24"/>
        <v>92.307692307692307</v>
      </c>
      <c r="W27" s="5"/>
      <c r="X27" s="28"/>
      <c r="Y27" s="72"/>
      <c r="Z27" s="28"/>
      <c r="AA27" s="1"/>
      <c r="AB27" s="44"/>
      <c r="AC27" s="1"/>
      <c r="AD27" s="1"/>
      <c r="AE27" s="154">
        <f>K27</f>
        <v>86.666666666666671</v>
      </c>
    </row>
    <row r="28" spans="1:31" ht="92.25" customHeight="1" x14ac:dyDescent="0.45">
      <c r="A28" s="2">
        <v>8</v>
      </c>
      <c r="B28" s="44" t="s">
        <v>87</v>
      </c>
      <c r="C28" s="45" t="s">
        <v>33</v>
      </c>
      <c r="D28" s="38">
        <v>15</v>
      </c>
      <c r="E28" s="38">
        <v>1</v>
      </c>
      <c r="F28" s="40"/>
      <c r="G28" s="48"/>
      <c r="H28" s="49">
        <v>1</v>
      </c>
      <c r="I28" s="1">
        <f t="shared" si="22"/>
        <v>14</v>
      </c>
      <c r="J28" s="42">
        <v>11</v>
      </c>
      <c r="K28" s="20">
        <f t="shared" si="17"/>
        <v>78.571428571428569</v>
      </c>
      <c r="L28" s="44">
        <v>7</v>
      </c>
      <c r="M28" s="4">
        <f t="shared" si="18"/>
        <v>50</v>
      </c>
      <c r="N28" s="73">
        <v>15</v>
      </c>
      <c r="O28" s="28">
        <v>1</v>
      </c>
      <c r="P28" s="74"/>
      <c r="Q28" s="72"/>
      <c r="R28" s="75">
        <v>1</v>
      </c>
      <c r="S28" s="1">
        <f t="shared" si="23"/>
        <v>14</v>
      </c>
      <c r="T28" s="44">
        <v>11</v>
      </c>
      <c r="U28" s="28"/>
      <c r="V28" s="4">
        <f t="shared" si="24"/>
        <v>78.571428571428569</v>
      </c>
      <c r="W28" s="28"/>
      <c r="X28" s="28"/>
      <c r="Y28" s="72"/>
      <c r="Z28" s="28"/>
      <c r="AA28" s="1"/>
      <c r="AB28" s="44"/>
      <c r="AC28" s="1"/>
      <c r="AD28" s="1"/>
      <c r="AE28" s="123">
        <f>K28</f>
        <v>78.571428571428569</v>
      </c>
    </row>
    <row r="29" spans="1:31" ht="102.75" customHeight="1" x14ac:dyDescent="0.45">
      <c r="A29" s="29">
        <v>9</v>
      </c>
      <c r="B29" s="42" t="s">
        <v>63</v>
      </c>
      <c r="C29" s="76" t="s">
        <v>38</v>
      </c>
      <c r="D29" s="77">
        <v>12</v>
      </c>
      <c r="E29" s="77">
        <v>9</v>
      </c>
      <c r="F29" s="78"/>
      <c r="G29" s="79"/>
      <c r="H29" s="80">
        <v>1</v>
      </c>
      <c r="I29" s="1">
        <f t="shared" si="22"/>
        <v>11</v>
      </c>
      <c r="J29" s="159">
        <v>11</v>
      </c>
      <c r="K29" s="20">
        <f t="shared" si="17"/>
        <v>100</v>
      </c>
      <c r="L29" s="81">
        <v>7</v>
      </c>
      <c r="M29" s="4">
        <f t="shared" si="18"/>
        <v>63.636363636363633</v>
      </c>
      <c r="N29" s="83">
        <v>9</v>
      </c>
      <c r="O29" s="82"/>
      <c r="P29" s="84"/>
      <c r="Q29" s="85"/>
      <c r="R29" s="86">
        <v>1</v>
      </c>
      <c r="S29" s="1">
        <f t="shared" si="23"/>
        <v>8</v>
      </c>
      <c r="T29" s="81">
        <v>8</v>
      </c>
      <c r="U29" s="82"/>
      <c r="V29" s="4">
        <f t="shared" si="24"/>
        <v>100</v>
      </c>
      <c r="W29" s="82"/>
      <c r="X29" s="82"/>
      <c r="Y29" s="85"/>
      <c r="Z29" s="82"/>
      <c r="AA29" s="82"/>
      <c r="AB29" s="6"/>
      <c r="AC29" s="38"/>
      <c r="AD29" s="38"/>
      <c r="AE29" s="123">
        <f>K29</f>
        <v>100</v>
      </c>
    </row>
    <row r="30" spans="1:31" s="58" customFormat="1" ht="90" customHeight="1" x14ac:dyDescent="0.45">
      <c r="A30" s="53"/>
      <c r="B30" s="53"/>
      <c r="C30" s="53" t="s">
        <v>1</v>
      </c>
      <c r="D30" s="53">
        <f>D21+D22+D23+D24+D25+D26+D27+D28+D29</f>
        <v>260</v>
      </c>
      <c r="E30" s="53">
        <f t="shared" ref="E30:AD30" si="25">E21+E22+E23+E24+E25+E26+E27+E28+E29</f>
        <v>51</v>
      </c>
      <c r="F30" s="54">
        <f t="shared" si="25"/>
        <v>4</v>
      </c>
      <c r="G30" s="55">
        <f t="shared" si="25"/>
        <v>10</v>
      </c>
      <c r="H30" s="56">
        <f t="shared" si="25"/>
        <v>12</v>
      </c>
      <c r="I30" s="1">
        <f t="shared" si="22"/>
        <v>234</v>
      </c>
      <c r="J30" s="157">
        <f t="shared" si="25"/>
        <v>184</v>
      </c>
      <c r="K30" s="20">
        <f t="shared" si="17"/>
        <v>78.632478632478637</v>
      </c>
      <c r="L30" s="53">
        <f t="shared" si="25"/>
        <v>139</v>
      </c>
      <c r="M30" s="4">
        <f t="shared" si="18"/>
        <v>59.401709401709404</v>
      </c>
      <c r="N30" s="57">
        <f>N21+N22+N23+N24+N25+N26+N27+N28+N29</f>
        <v>215</v>
      </c>
      <c r="O30" s="53">
        <f t="shared" si="25"/>
        <v>37</v>
      </c>
      <c r="P30" s="54">
        <f t="shared" si="25"/>
        <v>4</v>
      </c>
      <c r="Q30" s="55">
        <f t="shared" si="25"/>
        <v>9</v>
      </c>
      <c r="R30" s="56">
        <f t="shared" si="25"/>
        <v>12</v>
      </c>
      <c r="S30" s="1">
        <f t="shared" si="23"/>
        <v>190</v>
      </c>
      <c r="T30" s="53">
        <f t="shared" si="25"/>
        <v>157</v>
      </c>
      <c r="U30" s="53">
        <f t="shared" si="25"/>
        <v>0</v>
      </c>
      <c r="V30" s="4">
        <f t="shared" si="24"/>
        <v>82.631578947368425</v>
      </c>
      <c r="W30" s="53">
        <f t="shared" si="25"/>
        <v>0</v>
      </c>
      <c r="X30" s="53">
        <f t="shared" si="25"/>
        <v>0</v>
      </c>
      <c r="Y30" s="55">
        <f t="shared" si="25"/>
        <v>0</v>
      </c>
      <c r="Z30" s="53">
        <f t="shared" si="25"/>
        <v>0</v>
      </c>
      <c r="AA30" s="53">
        <f t="shared" si="25"/>
        <v>0</v>
      </c>
      <c r="AB30" s="53">
        <f t="shared" si="25"/>
        <v>0</v>
      </c>
      <c r="AC30" s="53">
        <f t="shared" si="25"/>
        <v>0</v>
      </c>
      <c r="AD30" s="53">
        <f t="shared" si="25"/>
        <v>0</v>
      </c>
      <c r="AE30" s="87">
        <f>K30</f>
        <v>78.632478632478637</v>
      </c>
    </row>
    <row r="31" spans="1:31" ht="90" customHeight="1" x14ac:dyDescent="0.45">
      <c r="A31" s="172" t="s">
        <v>124</v>
      </c>
      <c r="B31" s="173"/>
      <c r="C31" s="173"/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4"/>
    </row>
    <row r="32" spans="1:31" ht="87" customHeight="1" x14ac:dyDescent="0.45">
      <c r="A32" s="29">
        <v>1</v>
      </c>
      <c r="B32" s="42" t="s">
        <v>56</v>
      </c>
      <c r="C32" s="88" t="s">
        <v>25</v>
      </c>
      <c r="D32" s="42">
        <v>26</v>
      </c>
      <c r="E32" s="42">
        <v>6</v>
      </c>
      <c r="F32" s="74"/>
      <c r="G32" s="7">
        <v>1</v>
      </c>
      <c r="H32" s="13"/>
      <c r="I32" s="30">
        <f t="shared" ref="I32:I38" si="26">D32-F32-G32-H32</f>
        <v>25</v>
      </c>
      <c r="J32" s="89">
        <v>21</v>
      </c>
      <c r="K32" s="151">
        <f t="shared" ref="K32:K39" si="27">J32/I32*100</f>
        <v>84</v>
      </c>
      <c r="L32" s="52">
        <v>17</v>
      </c>
      <c r="M32" s="90">
        <f t="shared" ref="M32:M39" si="28">L32/I32*100</f>
        <v>68</v>
      </c>
      <c r="N32" s="91"/>
      <c r="O32" s="89"/>
      <c r="P32" s="92"/>
      <c r="Q32" s="7"/>
      <c r="R32" s="13"/>
      <c r="S32" s="30"/>
      <c r="T32" s="89"/>
      <c r="U32" s="89"/>
      <c r="V32" s="90"/>
      <c r="W32" s="89"/>
      <c r="X32" s="89"/>
      <c r="Y32" s="7"/>
      <c r="Z32" s="89"/>
      <c r="AA32" s="89"/>
      <c r="AB32" s="52"/>
      <c r="AC32" s="93"/>
      <c r="AD32" s="29"/>
      <c r="AE32" s="155">
        <f t="shared" ref="AE32:AE37" si="29">K32</f>
        <v>84</v>
      </c>
    </row>
    <row r="33" spans="1:31" s="58" customFormat="1" ht="83.25" customHeight="1" x14ac:dyDescent="0.45">
      <c r="A33" s="29">
        <v>2</v>
      </c>
      <c r="B33" s="42" t="s">
        <v>113</v>
      </c>
      <c r="C33" s="88" t="s">
        <v>114</v>
      </c>
      <c r="D33" s="42">
        <v>1</v>
      </c>
      <c r="E33" s="42"/>
      <c r="F33" s="74"/>
      <c r="G33" s="7"/>
      <c r="H33" s="13"/>
      <c r="I33" s="30">
        <f t="shared" si="26"/>
        <v>1</v>
      </c>
      <c r="J33" s="89">
        <v>1</v>
      </c>
      <c r="K33" s="151">
        <f t="shared" si="27"/>
        <v>100</v>
      </c>
      <c r="L33" s="52">
        <v>1</v>
      </c>
      <c r="M33" s="90">
        <f t="shared" si="28"/>
        <v>100</v>
      </c>
      <c r="N33" s="91"/>
      <c r="O33" s="89"/>
      <c r="P33" s="92"/>
      <c r="Q33" s="7"/>
      <c r="R33" s="13"/>
      <c r="S33" s="30"/>
      <c r="T33" s="89"/>
      <c r="U33" s="89"/>
      <c r="V33" s="90"/>
      <c r="W33" s="89"/>
      <c r="X33" s="89"/>
      <c r="Y33" s="7"/>
      <c r="Z33" s="89"/>
      <c r="AA33" s="89"/>
      <c r="AB33" s="52"/>
      <c r="AC33" s="94"/>
      <c r="AD33" s="29"/>
      <c r="AE33" s="155">
        <f t="shared" si="29"/>
        <v>100</v>
      </c>
    </row>
    <row r="34" spans="1:31" ht="71.25" customHeight="1" x14ac:dyDescent="0.45">
      <c r="A34" s="2">
        <v>3</v>
      </c>
      <c r="B34" s="11" t="s">
        <v>57</v>
      </c>
      <c r="C34" s="12" t="s">
        <v>26</v>
      </c>
      <c r="D34" s="1">
        <v>12</v>
      </c>
      <c r="E34" s="1">
        <v>7</v>
      </c>
      <c r="F34" s="9"/>
      <c r="G34" s="18"/>
      <c r="H34" s="19"/>
      <c r="I34" s="1">
        <f t="shared" si="26"/>
        <v>12</v>
      </c>
      <c r="J34" s="30">
        <v>10</v>
      </c>
      <c r="K34" s="20">
        <f t="shared" si="27"/>
        <v>83.333333333333343</v>
      </c>
      <c r="L34" s="11">
        <v>8</v>
      </c>
      <c r="M34" s="4">
        <f t="shared" si="28"/>
        <v>66.666666666666657</v>
      </c>
      <c r="N34" s="32">
        <v>1</v>
      </c>
      <c r="O34" s="1">
        <v>1</v>
      </c>
      <c r="P34" s="9"/>
      <c r="Q34" s="18"/>
      <c r="R34" s="19"/>
      <c r="S34" s="1">
        <f>N34-P34-Q34-R34</f>
        <v>1</v>
      </c>
      <c r="T34" s="11">
        <v>1</v>
      </c>
      <c r="U34" s="1"/>
      <c r="V34" s="4">
        <f>T34/S34*100</f>
        <v>100</v>
      </c>
      <c r="W34" s="1"/>
      <c r="X34" s="1"/>
      <c r="Y34" s="18"/>
      <c r="Z34" s="1"/>
      <c r="AA34" s="1"/>
      <c r="AB34" s="11"/>
      <c r="AC34" s="43"/>
      <c r="AD34" s="3"/>
      <c r="AE34" s="97">
        <f t="shared" si="29"/>
        <v>83.333333333333343</v>
      </c>
    </row>
    <row r="35" spans="1:31" ht="65.25" customHeight="1" x14ac:dyDescent="0.45">
      <c r="A35" s="29">
        <v>4</v>
      </c>
      <c r="B35" s="42" t="s">
        <v>58</v>
      </c>
      <c r="C35" s="39" t="s">
        <v>27</v>
      </c>
      <c r="D35" s="38">
        <v>19</v>
      </c>
      <c r="E35" s="38">
        <v>14</v>
      </c>
      <c r="F35" s="40">
        <v>1</v>
      </c>
      <c r="G35" s="48"/>
      <c r="H35" s="49"/>
      <c r="I35" s="1">
        <f t="shared" si="26"/>
        <v>18</v>
      </c>
      <c r="J35" s="94">
        <v>16</v>
      </c>
      <c r="K35" s="20">
        <f t="shared" si="27"/>
        <v>88.888888888888886</v>
      </c>
      <c r="L35" s="46">
        <v>13</v>
      </c>
      <c r="M35" s="4">
        <f t="shared" si="28"/>
        <v>72.222222222222214</v>
      </c>
      <c r="N35" s="47"/>
      <c r="O35" s="38"/>
      <c r="P35" s="40"/>
      <c r="Q35" s="48"/>
      <c r="R35" s="49"/>
      <c r="S35" s="1"/>
      <c r="T35" s="46"/>
      <c r="U35" s="38"/>
      <c r="V35" s="4"/>
      <c r="W35" s="38"/>
      <c r="X35" s="38"/>
      <c r="Y35" s="48"/>
      <c r="Z35" s="38"/>
      <c r="AA35" s="38"/>
      <c r="AB35" s="46"/>
      <c r="AC35" s="95"/>
      <c r="AD35" s="3"/>
      <c r="AE35" s="155">
        <f t="shared" si="29"/>
        <v>88.888888888888886</v>
      </c>
    </row>
    <row r="36" spans="1:31" s="58" customFormat="1" ht="72.75" customHeight="1" x14ac:dyDescent="0.45">
      <c r="A36" s="29">
        <v>5</v>
      </c>
      <c r="B36" s="42" t="s">
        <v>84</v>
      </c>
      <c r="C36" s="39" t="s">
        <v>28</v>
      </c>
      <c r="D36" s="38">
        <v>5</v>
      </c>
      <c r="E36" s="38">
        <v>2</v>
      </c>
      <c r="F36" s="40"/>
      <c r="G36" s="48"/>
      <c r="H36" s="49"/>
      <c r="I36" s="1">
        <f t="shared" si="26"/>
        <v>5</v>
      </c>
      <c r="J36" s="89">
        <v>5</v>
      </c>
      <c r="K36" s="20">
        <f t="shared" si="27"/>
        <v>100</v>
      </c>
      <c r="L36" s="52">
        <v>3</v>
      </c>
      <c r="M36" s="4">
        <f t="shared" si="28"/>
        <v>60</v>
      </c>
      <c r="N36" s="91">
        <v>1</v>
      </c>
      <c r="O36" s="37">
        <v>1</v>
      </c>
      <c r="P36" s="92"/>
      <c r="Q36" s="7"/>
      <c r="R36" s="13"/>
      <c r="S36" s="1">
        <f>N36-P36-Q36-R36</f>
        <v>1</v>
      </c>
      <c r="T36" s="52">
        <v>1</v>
      </c>
      <c r="U36" s="37"/>
      <c r="V36" s="4">
        <f>T36/S36*100</f>
        <v>100</v>
      </c>
      <c r="W36" s="37"/>
      <c r="X36" s="37"/>
      <c r="Y36" s="7"/>
      <c r="Z36" s="37"/>
      <c r="AA36" s="37"/>
      <c r="AB36" s="52"/>
      <c r="AC36" s="95"/>
      <c r="AD36" s="3"/>
      <c r="AE36" s="155">
        <f t="shared" si="29"/>
        <v>100</v>
      </c>
    </row>
    <row r="37" spans="1:31" ht="71.25" customHeight="1" x14ac:dyDescent="0.45">
      <c r="A37" s="29">
        <v>6</v>
      </c>
      <c r="B37" s="42" t="s">
        <v>59</v>
      </c>
      <c r="C37" s="39" t="s">
        <v>29</v>
      </c>
      <c r="D37" s="38">
        <v>17</v>
      </c>
      <c r="E37" s="38">
        <v>12</v>
      </c>
      <c r="F37" s="40">
        <v>1</v>
      </c>
      <c r="G37" s="48"/>
      <c r="H37" s="49"/>
      <c r="I37" s="1">
        <f t="shared" si="26"/>
        <v>16</v>
      </c>
      <c r="J37" s="89">
        <v>15</v>
      </c>
      <c r="K37" s="20">
        <f t="shared" si="27"/>
        <v>93.75</v>
      </c>
      <c r="L37" s="52">
        <v>14</v>
      </c>
      <c r="M37" s="4">
        <f t="shared" si="28"/>
        <v>87.5</v>
      </c>
      <c r="N37" s="91">
        <v>1</v>
      </c>
      <c r="O37" s="37"/>
      <c r="P37" s="92"/>
      <c r="Q37" s="7"/>
      <c r="R37" s="13"/>
      <c r="S37" s="1">
        <f>N37-P37-Q37-R37</f>
        <v>1</v>
      </c>
      <c r="T37" s="52">
        <v>1</v>
      </c>
      <c r="U37" s="37"/>
      <c r="V37" s="4">
        <f>T37/S37*100</f>
        <v>100</v>
      </c>
      <c r="W37" s="37"/>
      <c r="X37" s="37"/>
      <c r="Y37" s="7"/>
      <c r="Z37" s="37"/>
      <c r="AA37" s="37"/>
      <c r="AB37" s="52"/>
      <c r="AC37" s="95"/>
      <c r="AD37" s="3"/>
      <c r="AE37" s="155">
        <f t="shared" si="29"/>
        <v>93.75</v>
      </c>
    </row>
    <row r="38" spans="1:31" ht="82.5" customHeight="1" x14ac:dyDescent="0.45">
      <c r="A38" s="2">
        <v>7</v>
      </c>
      <c r="B38" s="44" t="s">
        <v>85</v>
      </c>
      <c r="C38" s="45" t="s">
        <v>31</v>
      </c>
      <c r="D38" s="38">
        <v>50</v>
      </c>
      <c r="E38" s="38">
        <v>17</v>
      </c>
      <c r="F38" s="40">
        <v>3</v>
      </c>
      <c r="G38" s="7">
        <v>2</v>
      </c>
      <c r="H38" s="13">
        <v>4</v>
      </c>
      <c r="I38" s="1">
        <f t="shared" si="26"/>
        <v>41</v>
      </c>
      <c r="J38" s="156">
        <v>34</v>
      </c>
      <c r="K38" s="20">
        <f t="shared" si="27"/>
        <v>82.926829268292678</v>
      </c>
      <c r="L38" s="5">
        <v>30</v>
      </c>
      <c r="M38" s="4">
        <f t="shared" si="28"/>
        <v>73.170731707317074</v>
      </c>
      <c r="N38" s="41">
        <v>34</v>
      </c>
      <c r="O38" s="5">
        <v>15</v>
      </c>
      <c r="P38" s="10">
        <v>3</v>
      </c>
      <c r="Q38" s="8">
        <v>1</v>
      </c>
      <c r="R38" s="14">
        <v>4</v>
      </c>
      <c r="S38" s="1">
        <f>N38-P38-Q38-R38</f>
        <v>26</v>
      </c>
      <c r="T38" s="5">
        <v>23</v>
      </c>
      <c r="U38" s="5"/>
      <c r="V38" s="4">
        <f>T38/S38*100</f>
        <v>88.461538461538453</v>
      </c>
      <c r="W38" s="5">
        <v>8</v>
      </c>
      <c r="X38" s="5"/>
      <c r="Y38" s="8">
        <v>1</v>
      </c>
      <c r="Z38" s="5"/>
      <c r="AA38" s="1">
        <f t="shared" ref="AA38" si="30">W38-X38-Y38-Z38</f>
        <v>7</v>
      </c>
      <c r="AB38" s="5">
        <v>1</v>
      </c>
      <c r="AC38" s="43">
        <f>AB38/AA38*100</f>
        <v>14.285714285714285</v>
      </c>
      <c r="AD38" s="3"/>
      <c r="AE38" s="97">
        <f>K38</f>
        <v>82.926829268292678</v>
      </c>
    </row>
    <row r="39" spans="1:31" s="58" customFormat="1" ht="71.25" customHeight="1" x14ac:dyDescent="0.45">
      <c r="A39" s="53"/>
      <c r="B39" s="53"/>
      <c r="C39" s="53" t="s">
        <v>1</v>
      </c>
      <c r="D39" s="53">
        <f>SUM(D32:D38)</f>
        <v>130</v>
      </c>
      <c r="E39" s="53">
        <f t="shared" ref="E39:AC39" si="31">SUM(E32:E38)</f>
        <v>58</v>
      </c>
      <c r="F39" s="54">
        <f t="shared" si="31"/>
        <v>5</v>
      </c>
      <c r="G39" s="55">
        <f t="shared" si="31"/>
        <v>3</v>
      </c>
      <c r="H39" s="56">
        <f t="shared" si="31"/>
        <v>4</v>
      </c>
      <c r="I39" s="53">
        <f t="shared" si="31"/>
        <v>118</v>
      </c>
      <c r="J39" s="157">
        <f t="shared" si="31"/>
        <v>102</v>
      </c>
      <c r="K39" s="20">
        <f t="shared" si="27"/>
        <v>86.440677966101703</v>
      </c>
      <c r="L39" s="96">
        <f t="shared" si="31"/>
        <v>86</v>
      </c>
      <c r="M39" s="20">
        <f t="shared" si="28"/>
        <v>72.881355932203391</v>
      </c>
      <c r="N39" s="57">
        <f>N32+N33+N34+N35+N36+N37+N38</f>
        <v>37</v>
      </c>
      <c r="O39" s="53">
        <f t="shared" si="31"/>
        <v>17</v>
      </c>
      <c r="P39" s="54">
        <f t="shared" si="31"/>
        <v>3</v>
      </c>
      <c r="Q39" s="55">
        <f t="shared" si="31"/>
        <v>1</v>
      </c>
      <c r="R39" s="56">
        <f t="shared" si="31"/>
        <v>4</v>
      </c>
      <c r="S39" s="53">
        <f t="shared" si="31"/>
        <v>29</v>
      </c>
      <c r="T39" s="96">
        <f t="shared" si="31"/>
        <v>26</v>
      </c>
      <c r="U39" s="53">
        <f t="shared" si="31"/>
        <v>0</v>
      </c>
      <c r="V39" s="20">
        <f>T39/S39*100</f>
        <v>89.65517241379311</v>
      </c>
      <c r="W39" s="53">
        <f>SUM(W32:W38)</f>
        <v>8</v>
      </c>
      <c r="X39" s="53">
        <f t="shared" si="31"/>
        <v>0</v>
      </c>
      <c r="Y39" s="55">
        <f t="shared" si="31"/>
        <v>1</v>
      </c>
      <c r="Z39" s="53">
        <f t="shared" si="31"/>
        <v>0</v>
      </c>
      <c r="AA39" s="53">
        <f t="shared" si="31"/>
        <v>7</v>
      </c>
      <c r="AB39" s="96">
        <f t="shared" si="31"/>
        <v>1</v>
      </c>
      <c r="AC39" s="53">
        <f t="shared" si="31"/>
        <v>14.285714285714285</v>
      </c>
      <c r="AD39" s="53">
        <v>80</v>
      </c>
      <c r="AE39" s="97">
        <f>K39</f>
        <v>86.440677966101703</v>
      </c>
    </row>
    <row r="40" spans="1:31" s="58" customFormat="1" ht="90" customHeight="1" x14ac:dyDescent="0.45">
      <c r="A40" s="172" t="s">
        <v>125</v>
      </c>
      <c r="B40" s="173"/>
      <c r="C40" s="173"/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4"/>
    </row>
    <row r="41" spans="1:31" s="58" customFormat="1" ht="76.5" customHeight="1" x14ac:dyDescent="0.45">
      <c r="A41" s="2">
        <v>1</v>
      </c>
      <c r="B41" s="44" t="s">
        <v>86</v>
      </c>
      <c r="C41" s="45" t="s">
        <v>32</v>
      </c>
      <c r="D41" s="38">
        <v>34</v>
      </c>
      <c r="E41" s="38">
        <v>7</v>
      </c>
      <c r="F41" s="40">
        <v>1</v>
      </c>
      <c r="G41" s="7">
        <v>1</v>
      </c>
      <c r="H41" s="13"/>
      <c r="I41" s="1">
        <f t="shared" ref="I41:I44" si="32">D41-F41-G41-H41</f>
        <v>32</v>
      </c>
      <c r="J41" s="156">
        <v>25</v>
      </c>
      <c r="K41" s="20">
        <f t="shared" ref="K41:K48" si="33">J41/I41*100</f>
        <v>78.125</v>
      </c>
      <c r="L41" s="6">
        <v>12</v>
      </c>
      <c r="M41" s="4">
        <f t="shared" ref="M41:M48" si="34">L41/I41*100</f>
        <v>37.5</v>
      </c>
      <c r="N41" s="41">
        <v>5</v>
      </c>
      <c r="O41" s="5">
        <v>2</v>
      </c>
      <c r="P41" s="10"/>
      <c r="Q41" s="8"/>
      <c r="R41" s="14"/>
      <c r="S41" s="1">
        <f t="shared" ref="S41:S44" si="35">N41-P41-Q41-R41</f>
        <v>5</v>
      </c>
      <c r="T41" s="6">
        <v>4</v>
      </c>
      <c r="U41" s="5"/>
      <c r="V41" s="4">
        <f t="shared" ref="V41:V44" si="36">T41/S41*100</f>
        <v>80</v>
      </c>
      <c r="W41" s="5"/>
      <c r="X41" s="5"/>
      <c r="Y41" s="8"/>
      <c r="Z41" s="5"/>
      <c r="AA41" s="37"/>
      <c r="AB41" s="6"/>
      <c r="AC41" s="38"/>
      <c r="AD41" s="38"/>
      <c r="AE41" s="123">
        <f>K41</f>
        <v>78.125</v>
      </c>
    </row>
    <row r="42" spans="1:31" s="58" customFormat="1" ht="81.75" customHeight="1" x14ac:dyDescent="0.45">
      <c r="A42" s="29">
        <v>3</v>
      </c>
      <c r="B42" s="98" t="s">
        <v>107</v>
      </c>
      <c r="C42" s="31" t="s">
        <v>50</v>
      </c>
      <c r="D42" s="1">
        <v>9</v>
      </c>
      <c r="E42" s="1">
        <v>5</v>
      </c>
      <c r="F42" s="9">
        <v>1</v>
      </c>
      <c r="G42" s="18"/>
      <c r="H42" s="19">
        <v>2</v>
      </c>
      <c r="I42" s="1">
        <f t="shared" si="32"/>
        <v>6</v>
      </c>
      <c r="J42" s="30">
        <v>6</v>
      </c>
      <c r="K42" s="20">
        <f t="shared" si="33"/>
        <v>100</v>
      </c>
      <c r="L42" s="11">
        <v>4</v>
      </c>
      <c r="M42" s="4">
        <f t="shared" si="34"/>
        <v>66.666666666666657</v>
      </c>
      <c r="N42" s="32">
        <v>7</v>
      </c>
      <c r="O42" s="1">
        <v>4</v>
      </c>
      <c r="P42" s="9">
        <v>1</v>
      </c>
      <c r="Q42" s="18"/>
      <c r="R42" s="19">
        <v>2</v>
      </c>
      <c r="S42" s="1">
        <f t="shared" si="35"/>
        <v>4</v>
      </c>
      <c r="T42" s="11">
        <v>4</v>
      </c>
      <c r="U42" s="1"/>
      <c r="V42" s="4">
        <f t="shared" si="36"/>
        <v>100</v>
      </c>
      <c r="W42" s="1"/>
      <c r="X42" s="1"/>
      <c r="Y42" s="18"/>
      <c r="Z42" s="1"/>
      <c r="AA42" s="1"/>
      <c r="AB42" s="11"/>
      <c r="AC42" s="1"/>
      <c r="AD42" s="1"/>
      <c r="AE42" s="123">
        <f t="shared" ref="AE42:AE44" si="37">K42</f>
        <v>100</v>
      </c>
    </row>
    <row r="43" spans="1:31" s="58" customFormat="1" ht="60" customHeight="1" x14ac:dyDescent="0.45">
      <c r="A43" s="2">
        <v>4</v>
      </c>
      <c r="B43" s="44" t="s">
        <v>108</v>
      </c>
      <c r="C43" s="45" t="s">
        <v>36</v>
      </c>
      <c r="D43" s="38">
        <v>94</v>
      </c>
      <c r="E43" s="38">
        <v>26</v>
      </c>
      <c r="F43" s="40">
        <v>6</v>
      </c>
      <c r="G43" s="7">
        <v>1</v>
      </c>
      <c r="H43" s="13">
        <v>7</v>
      </c>
      <c r="I43" s="1">
        <f t="shared" si="32"/>
        <v>80</v>
      </c>
      <c r="J43" s="156">
        <v>61</v>
      </c>
      <c r="K43" s="20">
        <f t="shared" si="33"/>
        <v>76.25</v>
      </c>
      <c r="L43" s="6">
        <v>45</v>
      </c>
      <c r="M43" s="4">
        <f t="shared" si="34"/>
        <v>56.25</v>
      </c>
      <c r="N43" s="41">
        <v>86</v>
      </c>
      <c r="O43" s="5">
        <v>26</v>
      </c>
      <c r="P43" s="10">
        <v>5</v>
      </c>
      <c r="Q43" s="8">
        <v>1</v>
      </c>
      <c r="R43" s="14">
        <v>10</v>
      </c>
      <c r="S43" s="1">
        <f t="shared" si="35"/>
        <v>70</v>
      </c>
      <c r="T43" s="6">
        <v>55</v>
      </c>
      <c r="U43" s="5"/>
      <c r="V43" s="4">
        <f t="shared" si="36"/>
        <v>78.571428571428569</v>
      </c>
      <c r="W43" s="5"/>
      <c r="X43" s="5"/>
      <c r="Y43" s="8"/>
      <c r="Z43" s="5"/>
      <c r="AA43" s="37"/>
      <c r="AB43" s="6"/>
      <c r="AC43" s="38"/>
      <c r="AD43" s="1"/>
      <c r="AE43" s="123">
        <f t="shared" si="37"/>
        <v>76.25</v>
      </c>
    </row>
    <row r="44" spans="1:31" s="58" customFormat="1" ht="146.25" customHeight="1" x14ac:dyDescent="0.45">
      <c r="A44" s="29">
        <v>5</v>
      </c>
      <c r="B44" s="42" t="s">
        <v>62</v>
      </c>
      <c r="C44" s="39" t="s">
        <v>37</v>
      </c>
      <c r="D44" s="38">
        <v>12</v>
      </c>
      <c r="E44" s="38">
        <v>7</v>
      </c>
      <c r="F44" s="40">
        <v>1</v>
      </c>
      <c r="G44" s="7"/>
      <c r="H44" s="13">
        <v>1</v>
      </c>
      <c r="I44" s="1">
        <f t="shared" si="32"/>
        <v>10</v>
      </c>
      <c r="J44" s="156">
        <v>9</v>
      </c>
      <c r="K44" s="20">
        <f t="shared" si="33"/>
        <v>90</v>
      </c>
      <c r="L44" s="6">
        <v>7</v>
      </c>
      <c r="M44" s="4">
        <f t="shared" si="34"/>
        <v>70</v>
      </c>
      <c r="N44" s="41">
        <v>12</v>
      </c>
      <c r="O44" s="5">
        <v>7</v>
      </c>
      <c r="P44" s="10">
        <v>1</v>
      </c>
      <c r="Q44" s="8"/>
      <c r="R44" s="14">
        <v>1</v>
      </c>
      <c r="S44" s="1">
        <f t="shared" si="35"/>
        <v>10</v>
      </c>
      <c r="T44" s="6">
        <v>9</v>
      </c>
      <c r="U44" s="5"/>
      <c r="V44" s="4">
        <f t="shared" si="36"/>
        <v>90</v>
      </c>
      <c r="W44" s="5"/>
      <c r="X44" s="5"/>
      <c r="Y44" s="8"/>
      <c r="Z44" s="5"/>
      <c r="AA44" s="37"/>
      <c r="AB44" s="6"/>
      <c r="AC44" s="38"/>
      <c r="AD44" s="1"/>
      <c r="AE44" s="123">
        <f t="shared" si="37"/>
        <v>90</v>
      </c>
    </row>
    <row r="45" spans="1:31" s="58" customFormat="1" ht="72.75" customHeight="1" x14ac:dyDescent="0.45">
      <c r="A45" s="29">
        <v>6</v>
      </c>
      <c r="B45" s="42" t="s">
        <v>64</v>
      </c>
      <c r="C45" s="31" t="s">
        <v>39</v>
      </c>
      <c r="D45" s="1">
        <v>27</v>
      </c>
      <c r="E45" s="1">
        <v>8</v>
      </c>
      <c r="F45" s="9"/>
      <c r="G45" s="7"/>
      <c r="H45" s="13">
        <v>2</v>
      </c>
      <c r="I45" s="1">
        <f>D45-F45-G45-H45</f>
        <v>25</v>
      </c>
      <c r="J45" s="29">
        <v>21</v>
      </c>
      <c r="K45" s="20">
        <f t="shared" si="33"/>
        <v>84</v>
      </c>
      <c r="L45" s="2">
        <v>18</v>
      </c>
      <c r="M45" s="4">
        <f t="shared" si="34"/>
        <v>72</v>
      </c>
      <c r="N45" s="41">
        <v>20</v>
      </c>
      <c r="O45" s="5"/>
      <c r="P45" s="10"/>
      <c r="Q45" s="8"/>
      <c r="R45" s="14">
        <v>2</v>
      </c>
      <c r="S45" s="1">
        <f>N45-P45-Q45-R45</f>
        <v>18</v>
      </c>
      <c r="T45" s="6">
        <v>17</v>
      </c>
      <c r="U45" s="5"/>
      <c r="V45" s="4">
        <f>T45/S45*100</f>
        <v>94.444444444444443</v>
      </c>
      <c r="W45" s="5"/>
      <c r="X45" s="5"/>
      <c r="Y45" s="8"/>
      <c r="Z45" s="5"/>
      <c r="AA45" s="1"/>
      <c r="AB45" s="6"/>
      <c r="AC45" s="38"/>
      <c r="AD45" s="38"/>
      <c r="AE45" s="123">
        <f>K45</f>
        <v>84</v>
      </c>
    </row>
    <row r="46" spans="1:31" s="58" customFormat="1" ht="77.25" customHeight="1" x14ac:dyDescent="0.45">
      <c r="A46" s="29">
        <v>7</v>
      </c>
      <c r="B46" s="30" t="s">
        <v>42</v>
      </c>
      <c r="C46" s="31" t="s">
        <v>40</v>
      </c>
      <c r="D46" s="1">
        <v>47</v>
      </c>
      <c r="E46" s="1">
        <v>23</v>
      </c>
      <c r="F46" s="9">
        <v>2</v>
      </c>
      <c r="G46" s="18"/>
      <c r="H46" s="19">
        <v>8</v>
      </c>
      <c r="I46" s="1">
        <f>D46-F46-G46-H46</f>
        <v>37</v>
      </c>
      <c r="J46" s="30">
        <v>31</v>
      </c>
      <c r="K46" s="20">
        <f t="shared" si="33"/>
        <v>83.78378378378379</v>
      </c>
      <c r="L46" s="11">
        <v>20</v>
      </c>
      <c r="M46" s="4">
        <f t="shared" si="34"/>
        <v>54.054054054054056</v>
      </c>
      <c r="N46" s="32">
        <v>45</v>
      </c>
      <c r="O46" s="1">
        <v>1</v>
      </c>
      <c r="P46" s="9">
        <v>2</v>
      </c>
      <c r="Q46" s="18"/>
      <c r="R46" s="19">
        <v>8</v>
      </c>
      <c r="S46" s="1">
        <f>N46-P46-Q46-R46</f>
        <v>35</v>
      </c>
      <c r="T46" s="11">
        <v>29</v>
      </c>
      <c r="U46" s="1"/>
      <c r="V46" s="4">
        <f>T46/S46*100</f>
        <v>82.857142857142861</v>
      </c>
      <c r="W46" s="1"/>
      <c r="X46" s="1"/>
      <c r="Y46" s="18"/>
      <c r="Z46" s="1"/>
      <c r="AA46" s="1"/>
      <c r="AB46" s="6"/>
      <c r="AC46" s="38"/>
      <c r="AD46" s="38"/>
      <c r="AE46" s="123">
        <f>K46</f>
        <v>83.78378378378379</v>
      </c>
    </row>
    <row r="47" spans="1:31" s="58" customFormat="1" ht="90" customHeight="1" x14ac:dyDescent="0.45">
      <c r="A47" s="53"/>
      <c r="B47" s="28"/>
      <c r="C47" s="99" t="s">
        <v>1</v>
      </c>
      <c r="D47" s="100">
        <f>D41+D42+D43+D44+D45+D46</f>
        <v>223</v>
      </c>
      <c r="E47" s="100">
        <f t="shared" ref="E47:AD47" si="38">E41+E42+E43+E44+E45+E46</f>
        <v>76</v>
      </c>
      <c r="F47" s="101">
        <f t="shared" si="38"/>
        <v>11</v>
      </c>
      <c r="G47" s="102">
        <f t="shared" si="38"/>
        <v>2</v>
      </c>
      <c r="H47" s="103">
        <f t="shared" si="38"/>
        <v>20</v>
      </c>
      <c r="I47" s="1">
        <f>D47-F47-G47-H47</f>
        <v>190</v>
      </c>
      <c r="J47" s="160">
        <f t="shared" si="38"/>
        <v>153</v>
      </c>
      <c r="K47" s="20">
        <f t="shared" si="33"/>
        <v>80.526315789473685</v>
      </c>
      <c r="L47" s="100">
        <f t="shared" si="38"/>
        <v>106</v>
      </c>
      <c r="M47" s="4">
        <f t="shared" si="34"/>
        <v>55.78947368421052</v>
      </c>
      <c r="N47" s="104">
        <f t="shared" si="38"/>
        <v>175</v>
      </c>
      <c r="O47" s="100">
        <f t="shared" si="38"/>
        <v>40</v>
      </c>
      <c r="P47" s="101">
        <f t="shared" si="38"/>
        <v>9</v>
      </c>
      <c r="Q47" s="102">
        <f t="shared" si="38"/>
        <v>1</v>
      </c>
      <c r="R47" s="103">
        <f t="shared" si="38"/>
        <v>23</v>
      </c>
      <c r="S47" s="1">
        <f>N47-P47-Q47-R47</f>
        <v>142</v>
      </c>
      <c r="T47" s="100">
        <f>T41+T42+T43+T44+T45+T46</f>
        <v>118</v>
      </c>
      <c r="U47" s="100">
        <f t="shared" si="38"/>
        <v>0</v>
      </c>
      <c r="V47" s="4">
        <f>T47/S47*100</f>
        <v>83.098591549295776</v>
      </c>
      <c r="W47" s="100">
        <f t="shared" si="38"/>
        <v>0</v>
      </c>
      <c r="X47" s="100">
        <f t="shared" si="38"/>
        <v>0</v>
      </c>
      <c r="Y47" s="102">
        <f t="shared" si="38"/>
        <v>0</v>
      </c>
      <c r="Z47" s="100">
        <f t="shared" si="38"/>
        <v>0</v>
      </c>
      <c r="AA47" s="100">
        <f t="shared" si="38"/>
        <v>0</v>
      </c>
      <c r="AB47" s="100">
        <f t="shared" si="38"/>
        <v>0</v>
      </c>
      <c r="AC47" s="100">
        <f t="shared" si="38"/>
        <v>0</v>
      </c>
      <c r="AD47" s="100">
        <f t="shared" si="38"/>
        <v>0</v>
      </c>
      <c r="AE47" s="123">
        <f>K47</f>
        <v>80.526315789473685</v>
      </c>
    </row>
    <row r="48" spans="1:31" s="58" customFormat="1" ht="90" customHeight="1" x14ac:dyDescent="0.45">
      <c r="A48" s="172" t="s">
        <v>126</v>
      </c>
      <c r="B48" s="173"/>
      <c r="C48" s="174"/>
      <c r="D48" s="100">
        <f>D47+D39+D30+D19</f>
        <v>864</v>
      </c>
      <c r="E48" s="100">
        <f t="shared" ref="E48:AB48" si="39">E47+E39+E30+E19</f>
        <v>346</v>
      </c>
      <c r="F48" s="101">
        <f t="shared" si="39"/>
        <v>50</v>
      </c>
      <c r="G48" s="102">
        <f t="shared" si="39"/>
        <v>19</v>
      </c>
      <c r="H48" s="103">
        <f t="shared" si="39"/>
        <v>40</v>
      </c>
      <c r="I48" s="100">
        <f t="shared" si="39"/>
        <v>755</v>
      </c>
      <c r="J48" s="160">
        <f>J47+J39+J30+J19</f>
        <v>625</v>
      </c>
      <c r="K48" s="20">
        <f t="shared" si="33"/>
        <v>82.78145695364239</v>
      </c>
      <c r="L48" s="100">
        <f t="shared" si="39"/>
        <v>476</v>
      </c>
      <c r="M48" s="20">
        <f t="shared" si="34"/>
        <v>63.046357615894046</v>
      </c>
      <c r="N48" s="104">
        <f t="shared" si="39"/>
        <v>630</v>
      </c>
      <c r="O48" s="100">
        <f t="shared" si="39"/>
        <v>158</v>
      </c>
      <c r="P48" s="101">
        <f t="shared" si="39"/>
        <v>43</v>
      </c>
      <c r="Q48" s="102">
        <f t="shared" si="39"/>
        <v>14</v>
      </c>
      <c r="R48" s="103">
        <f t="shared" si="39"/>
        <v>43</v>
      </c>
      <c r="S48" s="100">
        <f>S47+S39+S30+S19</f>
        <v>530</v>
      </c>
      <c r="T48" s="100">
        <f>T47+T39+T30+T19</f>
        <v>452</v>
      </c>
      <c r="U48" s="100">
        <f t="shared" si="39"/>
        <v>0</v>
      </c>
      <c r="V48" s="20">
        <f t="shared" ref="V48" si="40">T48/S48*100</f>
        <v>85.283018867924525</v>
      </c>
      <c r="W48" s="100">
        <f t="shared" si="39"/>
        <v>10</v>
      </c>
      <c r="X48" s="100">
        <f t="shared" si="39"/>
        <v>0</v>
      </c>
      <c r="Y48" s="102">
        <f t="shared" si="39"/>
        <v>1</v>
      </c>
      <c r="Z48" s="100">
        <f t="shared" si="39"/>
        <v>0</v>
      </c>
      <c r="AA48" s="100">
        <f t="shared" si="39"/>
        <v>9</v>
      </c>
      <c r="AB48" s="100">
        <f t="shared" si="39"/>
        <v>2</v>
      </c>
      <c r="AC48" s="100">
        <f>SUM(AC42:AC47)</f>
        <v>0</v>
      </c>
      <c r="AD48" s="100">
        <v>80</v>
      </c>
      <c r="AE48" s="105">
        <f>K48</f>
        <v>82.78145695364239</v>
      </c>
    </row>
    <row r="49" spans="1:31" s="58" customFormat="1" ht="53.25" customHeight="1" x14ac:dyDescent="0.45">
      <c r="A49" s="172" t="s">
        <v>6</v>
      </c>
      <c r="B49" s="173"/>
      <c r="C49" s="173"/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</row>
    <row r="50" spans="1:31" s="58" customFormat="1" ht="55.5" customHeight="1" x14ac:dyDescent="0.45">
      <c r="A50" s="172" t="s">
        <v>127</v>
      </c>
      <c r="B50" s="173"/>
      <c r="C50" s="173"/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4"/>
    </row>
    <row r="51" spans="1:31" s="58" customFormat="1" ht="66.75" customHeight="1" x14ac:dyDescent="0.45">
      <c r="A51" s="29">
        <v>1</v>
      </c>
      <c r="B51" s="42" t="s">
        <v>97</v>
      </c>
      <c r="C51" s="39" t="s">
        <v>18</v>
      </c>
      <c r="D51" s="38">
        <v>2</v>
      </c>
      <c r="E51" s="38"/>
      <c r="F51" s="40"/>
      <c r="G51" s="7"/>
      <c r="H51" s="13"/>
      <c r="I51" s="1">
        <f t="shared" ref="I51:I59" si="41">D51-F51-G51-H51</f>
        <v>2</v>
      </c>
      <c r="J51" s="29">
        <v>2</v>
      </c>
      <c r="K51" s="20">
        <f t="shared" ref="K51:K59" si="42">J51/I51*100</f>
        <v>100</v>
      </c>
      <c r="L51" s="2">
        <v>2</v>
      </c>
      <c r="M51" s="20"/>
      <c r="N51" s="41">
        <v>2</v>
      </c>
      <c r="O51" s="5"/>
      <c r="P51" s="10"/>
      <c r="Q51" s="8"/>
      <c r="R51" s="14"/>
      <c r="S51" s="1">
        <f t="shared" ref="S51:S59" si="43">N51-P51-Q51-R51</f>
        <v>2</v>
      </c>
      <c r="T51" s="6">
        <v>2</v>
      </c>
      <c r="U51" s="5"/>
      <c r="V51" s="20">
        <f t="shared" ref="V51:V52" si="44">T51/S51*100</f>
        <v>100</v>
      </c>
      <c r="W51" s="5"/>
      <c r="X51" s="5"/>
      <c r="Y51" s="8"/>
      <c r="Z51" s="5"/>
      <c r="AA51" s="5"/>
      <c r="AB51" s="6"/>
      <c r="AC51" s="50"/>
      <c r="AD51" s="17"/>
      <c r="AE51" s="105">
        <f t="shared" ref="AE51:AE58" si="45">K51</f>
        <v>100</v>
      </c>
    </row>
    <row r="52" spans="1:31" s="58" customFormat="1" ht="90" customHeight="1" x14ac:dyDescent="0.45">
      <c r="A52" s="29">
        <v>2</v>
      </c>
      <c r="B52" s="42" t="s">
        <v>115</v>
      </c>
      <c r="C52" s="39" t="s">
        <v>19</v>
      </c>
      <c r="D52" s="38">
        <v>2</v>
      </c>
      <c r="E52" s="38">
        <v>2</v>
      </c>
      <c r="F52" s="40"/>
      <c r="G52" s="7"/>
      <c r="H52" s="13"/>
      <c r="I52" s="1">
        <f t="shared" si="41"/>
        <v>2</v>
      </c>
      <c r="J52" s="29">
        <v>2</v>
      </c>
      <c r="K52" s="20">
        <f t="shared" si="42"/>
        <v>100</v>
      </c>
      <c r="L52" s="2">
        <v>2</v>
      </c>
      <c r="M52" s="20"/>
      <c r="N52" s="41">
        <v>2</v>
      </c>
      <c r="O52" s="5">
        <v>2</v>
      </c>
      <c r="P52" s="10"/>
      <c r="Q52" s="8"/>
      <c r="R52" s="14"/>
      <c r="S52" s="1">
        <f t="shared" si="43"/>
        <v>2</v>
      </c>
      <c r="T52" s="6">
        <v>2</v>
      </c>
      <c r="U52" s="28"/>
      <c r="V52" s="20">
        <f t="shared" si="44"/>
        <v>100</v>
      </c>
      <c r="W52" s="28"/>
      <c r="X52" s="28"/>
      <c r="Y52" s="72"/>
      <c r="Z52" s="28"/>
      <c r="AA52" s="1"/>
      <c r="AB52" s="44"/>
      <c r="AC52" s="17"/>
      <c r="AD52" s="17"/>
      <c r="AE52" s="105">
        <f t="shared" si="45"/>
        <v>100</v>
      </c>
    </row>
    <row r="53" spans="1:31" s="58" customFormat="1" ht="90" customHeight="1" x14ac:dyDescent="0.45">
      <c r="A53" s="29">
        <v>3</v>
      </c>
      <c r="B53" s="30" t="s">
        <v>78</v>
      </c>
      <c r="C53" s="31" t="s">
        <v>35</v>
      </c>
      <c r="D53" s="1">
        <v>5</v>
      </c>
      <c r="E53" s="1">
        <v>5</v>
      </c>
      <c r="F53" s="9"/>
      <c r="G53" s="33"/>
      <c r="H53" s="34"/>
      <c r="I53" s="1">
        <f t="shared" si="41"/>
        <v>5</v>
      </c>
      <c r="J53" s="29">
        <v>5</v>
      </c>
      <c r="K53" s="20">
        <f t="shared" si="42"/>
        <v>100</v>
      </c>
      <c r="L53" s="2">
        <v>5</v>
      </c>
      <c r="M53" s="20">
        <f t="shared" ref="M53:M59" si="46">L53/I53*100</f>
        <v>100</v>
      </c>
      <c r="N53" s="35">
        <v>5</v>
      </c>
      <c r="O53" s="3">
        <v>5</v>
      </c>
      <c r="P53" s="36"/>
      <c r="Q53" s="33"/>
      <c r="R53" s="34"/>
      <c r="S53" s="1">
        <f t="shared" si="43"/>
        <v>5</v>
      </c>
      <c r="T53" s="2">
        <v>5</v>
      </c>
      <c r="U53" s="3"/>
      <c r="V53" s="20">
        <f t="shared" ref="V53:V59" si="47">T53/S53*100</f>
        <v>100</v>
      </c>
      <c r="W53" s="53"/>
      <c r="X53" s="53"/>
      <c r="Y53" s="55"/>
      <c r="Z53" s="3"/>
      <c r="AA53" s="3"/>
      <c r="AB53" s="106"/>
      <c r="AC53" s="17"/>
      <c r="AD53" s="17"/>
      <c r="AE53" s="105">
        <f t="shared" si="45"/>
        <v>100</v>
      </c>
    </row>
    <row r="54" spans="1:31" s="58" customFormat="1" ht="90" customHeight="1" x14ac:dyDescent="0.45">
      <c r="A54" s="29">
        <v>4</v>
      </c>
      <c r="B54" s="30" t="s">
        <v>104</v>
      </c>
      <c r="C54" s="31" t="s">
        <v>52</v>
      </c>
      <c r="D54" s="1">
        <v>4</v>
      </c>
      <c r="E54" s="1">
        <v>4</v>
      </c>
      <c r="F54" s="9"/>
      <c r="G54" s="33"/>
      <c r="H54" s="34"/>
      <c r="I54" s="1">
        <f t="shared" si="41"/>
        <v>4</v>
      </c>
      <c r="J54" s="29">
        <v>4</v>
      </c>
      <c r="K54" s="20">
        <f t="shared" si="42"/>
        <v>100</v>
      </c>
      <c r="L54" s="2">
        <v>4</v>
      </c>
      <c r="M54" s="20">
        <f t="shared" si="46"/>
        <v>100</v>
      </c>
      <c r="N54" s="35">
        <v>4</v>
      </c>
      <c r="O54" s="3">
        <v>4</v>
      </c>
      <c r="P54" s="36"/>
      <c r="Q54" s="33"/>
      <c r="R54" s="34"/>
      <c r="S54" s="1">
        <f t="shared" si="43"/>
        <v>4</v>
      </c>
      <c r="T54" s="2">
        <v>4</v>
      </c>
      <c r="U54" s="3"/>
      <c r="V54" s="20">
        <f t="shared" si="47"/>
        <v>100</v>
      </c>
      <c r="W54" s="53"/>
      <c r="X54" s="53"/>
      <c r="Y54" s="55"/>
      <c r="Z54" s="3"/>
      <c r="AA54" s="3"/>
      <c r="AB54" s="106"/>
      <c r="AC54" s="17"/>
      <c r="AD54" s="17"/>
      <c r="AE54" s="105">
        <f t="shared" si="45"/>
        <v>100</v>
      </c>
    </row>
    <row r="55" spans="1:31" s="58" customFormat="1" ht="90" customHeight="1" x14ac:dyDescent="0.45">
      <c r="A55" s="29">
        <v>5</v>
      </c>
      <c r="B55" s="42" t="s">
        <v>105</v>
      </c>
      <c r="C55" s="39" t="s">
        <v>22</v>
      </c>
      <c r="D55" s="38">
        <v>6</v>
      </c>
      <c r="E55" s="38">
        <v>4</v>
      </c>
      <c r="F55" s="40">
        <v>2</v>
      </c>
      <c r="G55" s="7"/>
      <c r="H55" s="13"/>
      <c r="I55" s="1">
        <f t="shared" si="41"/>
        <v>4</v>
      </c>
      <c r="J55" s="29">
        <v>4</v>
      </c>
      <c r="K55" s="20">
        <f t="shared" si="42"/>
        <v>100</v>
      </c>
      <c r="L55" s="2">
        <v>1</v>
      </c>
      <c r="M55" s="20">
        <f t="shared" si="46"/>
        <v>25</v>
      </c>
      <c r="N55" s="41">
        <v>6</v>
      </c>
      <c r="O55" s="5">
        <v>4</v>
      </c>
      <c r="P55" s="10">
        <v>2</v>
      </c>
      <c r="Q55" s="8"/>
      <c r="R55" s="14"/>
      <c r="S55" s="1">
        <f t="shared" si="43"/>
        <v>4</v>
      </c>
      <c r="T55" s="5">
        <v>4</v>
      </c>
      <c r="U55" s="5"/>
      <c r="V55" s="20">
        <f t="shared" si="47"/>
        <v>100</v>
      </c>
      <c r="W55" s="5"/>
      <c r="X55" s="5"/>
      <c r="Y55" s="8"/>
      <c r="Z55" s="5"/>
      <c r="AA55" s="5"/>
      <c r="AB55" s="28"/>
      <c r="AC55" s="17"/>
      <c r="AD55" s="17"/>
      <c r="AE55" s="105">
        <f t="shared" si="45"/>
        <v>100</v>
      </c>
    </row>
    <row r="56" spans="1:31" s="58" customFormat="1" ht="90" customHeight="1" x14ac:dyDescent="0.45">
      <c r="A56" s="29">
        <v>6</v>
      </c>
      <c r="B56" s="42" t="s">
        <v>72</v>
      </c>
      <c r="C56" s="39" t="s">
        <v>4</v>
      </c>
      <c r="D56" s="38">
        <v>5</v>
      </c>
      <c r="E56" s="38">
        <v>3</v>
      </c>
      <c r="F56" s="40">
        <v>3</v>
      </c>
      <c r="G56" s="7"/>
      <c r="H56" s="13"/>
      <c r="I56" s="1">
        <f t="shared" si="41"/>
        <v>2</v>
      </c>
      <c r="J56" s="156">
        <v>2</v>
      </c>
      <c r="K56" s="20">
        <f t="shared" si="42"/>
        <v>100</v>
      </c>
      <c r="L56" s="2">
        <v>1</v>
      </c>
      <c r="M56" s="20">
        <f t="shared" si="46"/>
        <v>50</v>
      </c>
      <c r="N56" s="41">
        <v>5</v>
      </c>
      <c r="O56" s="5">
        <v>3</v>
      </c>
      <c r="P56" s="10">
        <v>3</v>
      </c>
      <c r="Q56" s="8"/>
      <c r="R56" s="14"/>
      <c r="S56" s="1">
        <f t="shared" si="43"/>
        <v>2</v>
      </c>
      <c r="T56" s="6">
        <v>2</v>
      </c>
      <c r="U56" s="5"/>
      <c r="V56" s="20">
        <f t="shared" si="47"/>
        <v>100</v>
      </c>
      <c r="W56" s="5"/>
      <c r="X56" s="5"/>
      <c r="Y56" s="8"/>
      <c r="Z56" s="28"/>
      <c r="AA56" s="1"/>
      <c r="AB56" s="44"/>
      <c r="AC56" s="17"/>
      <c r="AD56" s="17"/>
      <c r="AE56" s="105">
        <f t="shared" si="45"/>
        <v>100</v>
      </c>
    </row>
    <row r="57" spans="1:31" s="58" customFormat="1" ht="90" customHeight="1" x14ac:dyDescent="0.45">
      <c r="A57" s="29">
        <v>7</v>
      </c>
      <c r="B57" s="30" t="s">
        <v>73</v>
      </c>
      <c r="C57" s="31" t="s">
        <v>30</v>
      </c>
      <c r="D57" s="1">
        <v>1</v>
      </c>
      <c r="E57" s="1">
        <v>1</v>
      </c>
      <c r="F57" s="9"/>
      <c r="G57" s="33"/>
      <c r="H57" s="34"/>
      <c r="I57" s="1">
        <f t="shared" si="41"/>
        <v>1</v>
      </c>
      <c r="J57" s="29">
        <v>1</v>
      </c>
      <c r="K57" s="20">
        <f t="shared" si="42"/>
        <v>100</v>
      </c>
      <c r="L57" s="2">
        <v>1</v>
      </c>
      <c r="M57" s="20">
        <f t="shared" si="46"/>
        <v>100</v>
      </c>
      <c r="N57" s="35">
        <v>1</v>
      </c>
      <c r="O57" s="3">
        <v>1</v>
      </c>
      <c r="P57" s="36"/>
      <c r="Q57" s="33"/>
      <c r="R57" s="34"/>
      <c r="S57" s="1">
        <f t="shared" si="43"/>
        <v>1</v>
      </c>
      <c r="T57" s="2">
        <v>1</v>
      </c>
      <c r="U57" s="3"/>
      <c r="V57" s="20">
        <f t="shared" si="47"/>
        <v>100</v>
      </c>
      <c r="W57" s="3"/>
      <c r="X57" s="28"/>
      <c r="Y57" s="72"/>
      <c r="Z57" s="28"/>
      <c r="AA57" s="1"/>
      <c r="AB57" s="44"/>
      <c r="AC57" s="17"/>
      <c r="AD57" s="17"/>
      <c r="AE57" s="105">
        <f t="shared" si="45"/>
        <v>100</v>
      </c>
    </row>
    <row r="58" spans="1:31" s="58" customFormat="1" ht="78.75" customHeight="1" x14ac:dyDescent="0.45">
      <c r="A58" s="29">
        <v>8</v>
      </c>
      <c r="B58" s="30" t="s">
        <v>74</v>
      </c>
      <c r="C58" s="31" t="s">
        <v>48</v>
      </c>
      <c r="D58" s="1">
        <v>2</v>
      </c>
      <c r="E58" s="1">
        <v>1</v>
      </c>
      <c r="F58" s="9"/>
      <c r="G58" s="33"/>
      <c r="H58" s="34"/>
      <c r="I58" s="1">
        <f t="shared" si="41"/>
        <v>2</v>
      </c>
      <c r="J58" s="29">
        <v>2</v>
      </c>
      <c r="K58" s="20">
        <f t="shared" si="42"/>
        <v>100</v>
      </c>
      <c r="L58" s="2">
        <v>0</v>
      </c>
      <c r="M58" s="20">
        <f t="shared" si="46"/>
        <v>0</v>
      </c>
      <c r="N58" s="35">
        <v>2</v>
      </c>
      <c r="O58" s="3">
        <v>1</v>
      </c>
      <c r="P58" s="36"/>
      <c r="Q58" s="33"/>
      <c r="R58" s="34"/>
      <c r="S58" s="1">
        <f t="shared" si="43"/>
        <v>2</v>
      </c>
      <c r="T58" s="2">
        <v>2</v>
      </c>
      <c r="U58" s="3"/>
      <c r="V58" s="20">
        <f t="shared" si="47"/>
        <v>100</v>
      </c>
      <c r="W58" s="3"/>
      <c r="X58" s="28"/>
      <c r="Y58" s="72"/>
      <c r="Z58" s="28"/>
      <c r="AA58" s="1"/>
      <c r="AB58" s="44"/>
      <c r="AC58" s="17"/>
      <c r="AD58" s="17"/>
      <c r="AE58" s="105">
        <f t="shared" si="45"/>
        <v>100</v>
      </c>
    </row>
    <row r="59" spans="1:31" s="58" customFormat="1" ht="90" customHeight="1" x14ac:dyDescent="0.45">
      <c r="A59" s="53"/>
      <c r="B59" s="1"/>
      <c r="C59" s="107" t="s">
        <v>1</v>
      </c>
      <c r="D59" s="1">
        <f>D51+D52+D53+D54+D55+D56+D57+D58</f>
        <v>27</v>
      </c>
      <c r="E59" s="1">
        <f t="shared" ref="E59:AD59" si="48">E51+E52+E53+E54+E55+E56+E57+E58</f>
        <v>20</v>
      </c>
      <c r="F59" s="9">
        <f t="shared" si="48"/>
        <v>5</v>
      </c>
      <c r="G59" s="18">
        <f t="shared" si="48"/>
        <v>0</v>
      </c>
      <c r="H59" s="19">
        <f t="shared" si="48"/>
        <v>0</v>
      </c>
      <c r="I59" s="1">
        <f t="shared" si="41"/>
        <v>22</v>
      </c>
      <c r="J59" s="30">
        <f t="shared" si="48"/>
        <v>22</v>
      </c>
      <c r="K59" s="20">
        <f t="shared" si="42"/>
        <v>100</v>
      </c>
      <c r="L59" s="1">
        <f t="shared" si="48"/>
        <v>16</v>
      </c>
      <c r="M59" s="20">
        <f t="shared" si="46"/>
        <v>72.727272727272734</v>
      </c>
      <c r="N59" s="32">
        <f t="shared" si="48"/>
        <v>27</v>
      </c>
      <c r="O59" s="1">
        <f t="shared" si="48"/>
        <v>20</v>
      </c>
      <c r="P59" s="9">
        <f t="shared" si="48"/>
        <v>5</v>
      </c>
      <c r="Q59" s="18">
        <f t="shared" si="48"/>
        <v>0</v>
      </c>
      <c r="R59" s="19">
        <f t="shared" si="48"/>
        <v>0</v>
      </c>
      <c r="S59" s="1">
        <f t="shared" si="43"/>
        <v>22</v>
      </c>
      <c r="T59" s="1">
        <f t="shared" si="48"/>
        <v>22</v>
      </c>
      <c r="U59" s="1">
        <f t="shared" si="48"/>
        <v>0</v>
      </c>
      <c r="V59" s="20">
        <f t="shared" si="47"/>
        <v>100</v>
      </c>
      <c r="W59" s="1">
        <f t="shared" si="48"/>
        <v>0</v>
      </c>
      <c r="X59" s="1">
        <f t="shared" si="48"/>
        <v>0</v>
      </c>
      <c r="Y59" s="18">
        <f t="shared" si="48"/>
        <v>0</v>
      </c>
      <c r="Z59" s="1">
        <f t="shared" si="48"/>
        <v>0</v>
      </c>
      <c r="AA59" s="1">
        <f t="shared" si="48"/>
        <v>0</v>
      </c>
      <c r="AB59" s="1">
        <f t="shared" si="48"/>
        <v>0</v>
      </c>
      <c r="AC59" s="1">
        <f t="shared" si="48"/>
        <v>0</v>
      </c>
      <c r="AD59" s="1">
        <f t="shared" si="48"/>
        <v>0</v>
      </c>
      <c r="AE59" s="105">
        <f>K59</f>
        <v>100</v>
      </c>
    </row>
    <row r="60" spans="1:31" s="58" customFormat="1" ht="60" customHeight="1" x14ac:dyDescent="0.45">
      <c r="A60" s="172" t="s">
        <v>123</v>
      </c>
      <c r="B60" s="173"/>
      <c r="C60" s="173"/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4"/>
    </row>
    <row r="61" spans="1:31" s="58" customFormat="1" ht="68.25" customHeight="1" x14ac:dyDescent="0.45">
      <c r="A61" s="29">
        <v>1</v>
      </c>
      <c r="B61" s="42" t="s">
        <v>71</v>
      </c>
      <c r="C61" s="39" t="s">
        <v>24</v>
      </c>
      <c r="D61" s="38">
        <v>1</v>
      </c>
      <c r="E61" s="38"/>
      <c r="F61" s="40"/>
      <c r="G61" s="7"/>
      <c r="H61" s="13"/>
      <c r="I61" s="1">
        <f>D61-F61-G61-H61</f>
        <v>1</v>
      </c>
      <c r="J61" s="29">
        <v>1</v>
      </c>
      <c r="K61" s="20">
        <f t="shared" ref="K61:K66" si="49">J61/I61*100</f>
        <v>100</v>
      </c>
      <c r="L61" s="2"/>
      <c r="M61" s="20">
        <f t="shared" ref="M61:M66" si="50">L61/I61*100</f>
        <v>0</v>
      </c>
      <c r="N61" s="41">
        <v>1</v>
      </c>
      <c r="O61" s="5"/>
      <c r="P61" s="10"/>
      <c r="Q61" s="8"/>
      <c r="R61" s="14"/>
      <c r="S61" s="1">
        <f>N61-P61-Q61-R61</f>
        <v>1</v>
      </c>
      <c r="T61" s="6">
        <v>1</v>
      </c>
      <c r="U61" s="5"/>
      <c r="V61" s="20">
        <f t="shared" ref="V61:V66" si="51">T61/S61*100</f>
        <v>100</v>
      </c>
      <c r="W61" s="5"/>
      <c r="X61" s="5"/>
      <c r="Y61" s="8"/>
      <c r="Z61" s="5"/>
      <c r="AA61" s="5"/>
      <c r="AB61" s="5"/>
      <c r="AC61" s="17"/>
      <c r="AD61" s="17"/>
      <c r="AE61" s="123">
        <f t="shared" ref="AE61:AE65" si="52">K61</f>
        <v>100</v>
      </c>
    </row>
    <row r="62" spans="1:31" s="58" customFormat="1" ht="90" customHeight="1" x14ac:dyDescent="0.45">
      <c r="A62" s="29">
        <v>2</v>
      </c>
      <c r="B62" s="30" t="s">
        <v>75</v>
      </c>
      <c r="C62" s="31" t="s">
        <v>34</v>
      </c>
      <c r="D62" s="1">
        <v>8</v>
      </c>
      <c r="E62" s="1">
        <v>3</v>
      </c>
      <c r="F62" s="9">
        <v>1</v>
      </c>
      <c r="G62" s="33"/>
      <c r="H62" s="34"/>
      <c r="I62" s="1">
        <f>D62-F62-G62-H62</f>
        <v>7</v>
      </c>
      <c r="J62" s="29">
        <v>7</v>
      </c>
      <c r="K62" s="20">
        <f t="shared" si="49"/>
        <v>100</v>
      </c>
      <c r="L62" s="2">
        <v>7</v>
      </c>
      <c r="M62" s="20">
        <f t="shared" si="50"/>
        <v>100</v>
      </c>
      <c r="N62" s="35">
        <v>8</v>
      </c>
      <c r="O62" s="3">
        <v>3</v>
      </c>
      <c r="P62" s="36">
        <v>1</v>
      </c>
      <c r="Q62" s="33"/>
      <c r="R62" s="34"/>
      <c r="S62" s="1">
        <f>N62-P62-Q62-R62</f>
        <v>7</v>
      </c>
      <c r="T62" s="2">
        <v>7</v>
      </c>
      <c r="U62" s="3"/>
      <c r="V62" s="20">
        <f t="shared" si="51"/>
        <v>100</v>
      </c>
      <c r="W62" s="53"/>
      <c r="X62" s="53"/>
      <c r="Y62" s="55"/>
      <c r="Z62" s="3"/>
      <c r="AA62" s="3"/>
      <c r="AB62" s="108"/>
      <c r="AC62" s="17"/>
      <c r="AD62" s="17"/>
      <c r="AE62" s="123">
        <f t="shared" si="52"/>
        <v>100</v>
      </c>
    </row>
    <row r="63" spans="1:31" s="58" customFormat="1" ht="64.5" customHeight="1" x14ac:dyDescent="0.45">
      <c r="A63" s="29">
        <v>3</v>
      </c>
      <c r="B63" s="30" t="s">
        <v>77</v>
      </c>
      <c r="C63" s="31" t="s">
        <v>44</v>
      </c>
      <c r="D63" s="1">
        <v>1</v>
      </c>
      <c r="E63" s="1"/>
      <c r="F63" s="9"/>
      <c r="G63" s="33"/>
      <c r="H63" s="34"/>
      <c r="I63" s="1">
        <f>D63-F63-G63-H63</f>
        <v>1</v>
      </c>
      <c r="J63" s="29">
        <v>1</v>
      </c>
      <c r="K63" s="20">
        <f t="shared" si="49"/>
        <v>100</v>
      </c>
      <c r="L63" s="2">
        <v>1</v>
      </c>
      <c r="M63" s="20">
        <f t="shared" si="50"/>
        <v>100</v>
      </c>
      <c r="N63" s="35">
        <v>1</v>
      </c>
      <c r="O63" s="3"/>
      <c r="P63" s="36"/>
      <c r="Q63" s="33"/>
      <c r="R63" s="34"/>
      <c r="S63" s="1">
        <f>N63-P63-Q63-R63</f>
        <v>1</v>
      </c>
      <c r="T63" s="2">
        <v>1</v>
      </c>
      <c r="U63" s="3"/>
      <c r="V63" s="20">
        <f t="shared" si="51"/>
        <v>100</v>
      </c>
      <c r="W63" s="53"/>
      <c r="X63" s="53"/>
      <c r="Y63" s="55"/>
      <c r="Z63" s="3"/>
      <c r="AA63" s="3"/>
      <c r="AB63" s="108"/>
      <c r="AC63" s="17"/>
      <c r="AD63" s="17"/>
      <c r="AE63" s="123">
        <f t="shared" si="52"/>
        <v>100</v>
      </c>
    </row>
    <row r="64" spans="1:31" s="58" customFormat="1" ht="137.25" customHeight="1" x14ac:dyDescent="0.45">
      <c r="A64" s="29">
        <v>4</v>
      </c>
      <c r="B64" s="30" t="s">
        <v>81</v>
      </c>
      <c r="C64" s="31" t="s">
        <v>46</v>
      </c>
      <c r="D64" s="1">
        <v>1</v>
      </c>
      <c r="E64" s="1">
        <v>1</v>
      </c>
      <c r="F64" s="9"/>
      <c r="G64" s="33"/>
      <c r="H64" s="34"/>
      <c r="I64" s="1">
        <f>D64-F64-G64-H64</f>
        <v>1</v>
      </c>
      <c r="J64" s="29">
        <v>1</v>
      </c>
      <c r="K64" s="20">
        <f t="shared" si="49"/>
        <v>100</v>
      </c>
      <c r="L64" s="2">
        <v>1</v>
      </c>
      <c r="M64" s="20">
        <f t="shared" si="50"/>
        <v>100</v>
      </c>
      <c r="N64" s="35">
        <v>1</v>
      </c>
      <c r="O64" s="3">
        <v>1</v>
      </c>
      <c r="P64" s="36"/>
      <c r="Q64" s="33"/>
      <c r="R64" s="34"/>
      <c r="S64" s="1">
        <f>N64-P64-Q64-R64</f>
        <v>1</v>
      </c>
      <c r="T64" s="2">
        <v>1</v>
      </c>
      <c r="U64" s="3"/>
      <c r="V64" s="20">
        <f t="shared" si="51"/>
        <v>100</v>
      </c>
      <c r="W64" s="53"/>
      <c r="X64" s="53"/>
      <c r="Y64" s="55"/>
      <c r="Z64" s="3"/>
      <c r="AA64" s="3"/>
      <c r="AB64" s="108"/>
      <c r="AC64" s="17"/>
      <c r="AD64" s="17"/>
      <c r="AE64" s="123">
        <f t="shared" si="52"/>
        <v>100</v>
      </c>
    </row>
    <row r="65" spans="1:31" s="58" customFormat="1" ht="118.5" customHeight="1" x14ac:dyDescent="0.45">
      <c r="A65" s="29">
        <v>5</v>
      </c>
      <c r="B65" s="30" t="s">
        <v>118</v>
      </c>
      <c r="C65" s="31" t="s">
        <v>47</v>
      </c>
      <c r="D65" s="1">
        <v>1</v>
      </c>
      <c r="E65" s="1"/>
      <c r="F65" s="9"/>
      <c r="G65" s="33"/>
      <c r="H65" s="34"/>
      <c r="I65" s="1">
        <f>D65-F65-G65-H65</f>
        <v>1</v>
      </c>
      <c r="J65" s="29">
        <v>1</v>
      </c>
      <c r="K65" s="20">
        <f t="shared" si="49"/>
        <v>100</v>
      </c>
      <c r="L65" s="2">
        <v>1</v>
      </c>
      <c r="M65" s="20">
        <f t="shared" si="50"/>
        <v>100</v>
      </c>
      <c r="N65" s="35">
        <v>1</v>
      </c>
      <c r="O65" s="3"/>
      <c r="P65" s="36"/>
      <c r="Q65" s="33"/>
      <c r="R65" s="34"/>
      <c r="S65" s="1">
        <f>N65-P65-Q65-R65</f>
        <v>1</v>
      </c>
      <c r="T65" s="2">
        <v>1</v>
      </c>
      <c r="U65" s="3"/>
      <c r="V65" s="20">
        <f t="shared" si="51"/>
        <v>100</v>
      </c>
      <c r="W65" s="53"/>
      <c r="X65" s="53"/>
      <c r="Y65" s="55"/>
      <c r="Z65" s="3"/>
      <c r="AA65" s="3"/>
      <c r="AB65" s="108"/>
      <c r="AC65" s="17"/>
      <c r="AD65" s="17"/>
      <c r="AE65" s="123">
        <f t="shared" si="52"/>
        <v>100</v>
      </c>
    </row>
    <row r="66" spans="1:31" s="58" customFormat="1" ht="72.75" customHeight="1" x14ac:dyDescent="0.45">
      <c r="A66" s="109"/>
      <c r="B66" s="109"/>
      <c r="C66" s="109" t="s">
        <v>1</v>
      </c>
      <c r="D66" s="109">
        <f>SUM(D61:D65)</f>
        <v>12</v>
      </c>
      <c r="E66" s="109">
        <f t="shared" ref="E66:U66" si="53">SUM(E61:E65)</f>
        <v>4</v>
      </c>
      <c r="F66" s="110">
        <f t="shared" si="53"/>
        <v>1</v>
      </c>
      <c r="G66" s="111">
        <f t="shared" si="53"/>
        <v>0</v>
      </c>
      <c r="H66" s="112">
        <f t="shared" si="53"/>
        <v>0</v>
      </c>
      <c r="I66" s="109">
        <f t="shared" si="53"/>
        <v>11</v>
      </c>
      <c r="J66" s="161">
        <f t="shared" si="53"/>
        <v>11</v>
      </c>
      <c r="K66" s="20">
        <f t="shared" si="49"/>
        <v>100</v>
      </c>
      <c r="L66" s="113">
        <f t="shared" si="53"/>
        <v>10</v>
      </c>
      <c r="M66" s="20">
        <f t="shared" si="50"/>
        <v>90.909090909090907</v>
      </c>
      <c r="N66" s="114">
        <f t="shared" si="53"/>
        <v>12</v>
      </c>
      <c r="O66" s="109">
        <f t="shared" si="53"/>
        <v>4</v>
      </c>
      <c r="P66" s="110">
        <f t="shared" si="53"/>
        <v>1</v>
      </c>
      <c r="Q66" s="111">
        <f t="shared" si="53"/>
        <v>0</v>
      </c>
      <c r="R66" s="112">
        <f t="shared" si="53"/>
        <v>0</v>
      </c>
      <c r="S66" s="109">
        <f t="shared" si="53"/>
        <v>11</v>
      </c>
      <c r="T66" s="113">
        <f t="shared" si="53"/>
        <v>11</v>
      </c>
      <c r="U66" s="109">
        <f t="shared" si="53"/>
        <v>0</v>
      </c>
      <c r="V66" s="20">
        <f t="shared" si="51"/>
        <v>100</v>
      </c>
      <c r="W66" s="109"/>
      <c r="X66" s="109"/>
      <c r="Y66" s="55"/>
      <c r="Z66" s="3"/>
      <c r="AA66" s="1"/>
      <c r="AB66" s="28"/>
      <c r="AC66" s="17"/>
      <c r="AD66" s="17">
        <v>80</v>
      </c>
      <c r="AE66" s="123">
        <f>K66</f>
        <v>100</v>
      </c>
    </row>
    <row r="67" spans="1:31" s="58" customFormat="1" ht="90" customHeight="1" x14ac:dyDescent="0.45">
      <c r="A67" s="172" t="s">
        <v>124</v>
      </c>
      <c r="B67" s="173"/>
      <c r="C67" s="173"/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4"/>
    </row>
    <row r="68" spans="1:31" s="58" customFormat="1" ht="70.5" customHeight="1" x14ac:dyDescent="0.45">
      <c r="A68" s="35">
        <v>1</v>
      </c>
      <c r="B68" s="73" t="s">
        <v>116</v>
      </c>
      <c r="C68" s="115" t="s">
        <v>117</v>
      </c>
      <c r="D68" s="38">
        <v>1</v>
      </c>
      <c r="E68" s="38"/>
      <c r="F68" s="40"/>
      <c r="G68" s="7"/>
      <c r="H68" s="13"/>
      <c r="I68" s="1">
        <f>D68-F68-G68-H68</f>
        <v>1</v>
      </c>
      <c r="J68" s="156"/>
      <c r="K68" s="20">
        <f>J68/I68*100</f>
        <v>0</v>
      </c>
      <c r="L68" s="2"/>
      <c r="M68" s="20">
        <f>L68/I68*100</f>
        <v>0</v>
      </c>
      <c r="N68" s="41"/>
      <c r="O68" s="5"/>
      <c r="P68" s="10"/>
      <c r="Q68" s="8"/>
      <c r="R68" s="75"/>
      <c r="S68" s="1"/>
      <c r="T68" s="44"/>
      <c r="U68" s="28"/>
      <c r="V68" s="20"/>
      <c r="W68" s="28"/>
      <c r="X68" s="28"/>
      <c r="Y68" s="72"/>
      <c r="Z68" s="28"/>
      <c r="AA68" s="1"/>
      <c r="AB68" s="44"/>
      <c r="AC68" s="17"/>
      <c r="AD68" s="17"/>
      <c r="AE68" s="97">
        <f t="shared" ref="AE68:AE69" si="54">K68</f>
        <v>0</v>
      </c>
    </row>
    <row r="69" spans="1:31" s="58" customFormat="1" ht="66" customHeight="1" x14ac:dyDescent="0.45">
      <c r="A69" s="29">
        <v>2</v>
      </c>
      <c r="B69" s="30" t="s">
        <v>98</v>
      </c>
      <c r="C69" s="31" t="s">
        <v>49</v>
      </c>
      <c r="D69" s="1">
        <v>3</v>
      </c>
      <c r="E69" s="1">
        <v>2</v>
      </c>
      <c r="F69" s="9"/>
      <c r="G69" s="33"/>
      <c r="H69" s="34"/>
      <c r="I69" s="1">
        <f>D69-F69-G69-H69</f>
        <v>3</v>
      </c>
      <c r="J69" s="29">
        <v>3</v>
      </c>
      <c r="K69" s="20">
        <f>J69/I69*100</f>
        <v>100</v>
      </c>
      <c r="L69" s="2">
        <v>3</v>
      </c>
      <c r="M69" s="20">
        <f>L69/I69*100</f>
        <v>100</v>
      </c>
      <c r="N69" s="35"/>
      <c r="O69" s="3"/>
      <c r="P69" s="36"/>
      <c r="Q69" s="33"/>
      <c r="R69" s="75"/>
      <c r="S69" s="1"/>
      <c r="T69" s="28"/>
      <c r="U69" s="28"/>
      <c r="V69" s="20"/>
      <c r="W69" s="28"/>
      <c r="X69" s="28"/>
      <c r="Y69" s="72"/>
      <c r="Z69" s="28"/>
      <c r="AA69" s="1"/>
      <c r="AB69" s="28"/>
      <c r="AC69" s="17"/>
      <c r="AD69" s="17"/>
      <c r="AE69" s="97">
        <f t="shared" si="54"/>
        <v>100</v>
      </c>
    </row>
    <row r="70" spans="1:31" s="58" customFormat="1" ht="90" customHeight="1" x14ac:dyDescent="0.45">
      <c r="A70" s="53"/>
      <c r="B70" s="53"/>
      <c r="C70" s="53" t="s">
        <v>1</v>
      </c>
      <c r="D70" s="53">
        <f>D68+D69</f>
        <v>4</v>
      </c>
      <c r="E70" s="53">
        <f t="shared" ref="E70:H70" si="55">E68+E69</f>
        <v>2</v>
      </c>
      <c r="F70" s="54">
        <f t="shared" si="55"/>
        <v>0</v>
      </c>
      <c r="G70" s="55">
        <f t="shared" si="55"/>
        <v>0</v>
      </c>
      <c r="H70" s="56">
        <f t="shared" si="55"/>
        <v>0</v>
      </c>
      <c r="I70" s="53">
        <f t="shared" ref="I70:L70" si="56">SUM(I68:I69)</f>
        <v>4</v>
      </c>
      <c r="J70" s="157">
        <f t="shared" si="56"/>
        <v>3</v>
      </c>
      <c r="K70" s="20">
        <f>J70/I70*100</f>
        <v>75</v>
      </c>
      <c r="L70" s="96">
        <f t="shared" si="56"/>
        <v>3</v>
      </c>
      <c r="M70" s="20">
        <f>L70/I70*100</f>
        <v>75</v>
      </c>
      <c r="N70" s="57"/>
      <c r="O70" s="53"/>
      <c r="P70" s="54"/>
      <c r="Q70" s="55"/>
      <c r="R70" s="56"/>
      <c r="S70" s="53"/>
      <c r="T70" s="96"/>
      <c r="U70" s="53"/>
      <c r="V70" s="20"/>
      <c r="W70" s="53"/>
      <c r="X70" s="53"/>
      <c r="Y70" s="55"/>
      <c r="Z70" s="53"/>
      <c r="AA70" s="53"/>
      <c r="AB70" s="96"/>
      <c r="AC70" s="53"/>
      <c r="AD70" s="53">
        <v>90</v>
      </c>
      <c r="AE70" s="97">
        <f>K70</f>
        <v>75</v>
      </c>
    </row>
    <row r="71" spans="1:31" ht="62.25" customHeight="1" x14ac:dyDescent="0.45">
      <c r="A71" s="172" t="s">
        <v>125</v>
      </c>
      <c r="B71" s="173"/>
      <c r="C71" s="173"/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4"/>
    </row>
    <row r="72" spans="1:31" ht="90" customHeight="1" x14ac:dyDescent="0.45">
      <c r="A72" s="30">
        <v>1</v>
      </c>
      <c r="B72" s="30" t="s">
        <v>88</v>
      </c>
      <c r="C72" s="31" t="s">
        <v>32</v>
      </c>
      <c r="D72" s="1">
        <v>9</v>
      </c>
      <c r="E72" s="1"/>
      <c r="F72" s="9"/>
      <c r="G72" s="33"/>
      <c r="H72" s="34"/>
      <c r="I72" s="1">
        <v>9</v>
      </c>
      <c r="J72" s="29">
        <v>8</v>
      </c>
      <c r="K72" s="20">
        <f t="shared" ref="K72:K78" si="57">J72/I72*100</f>
        <v>88.888888888888886</v>
      </c>
      <c r="L72" s="2">
        <v>6</v>
      </c>
      <c r="M72" s="20">
        <f t="shared" ref="M72:M78" si="58">L72/I72*100</f>
        <v>66.666666666666657</v>
      </c>
      <c r="N72" s="35">
        <v>8</v>
      </c>
      <c r="O72" s="3"/>
      <c r="P72" s="36"/>
      <c r="Q72" s="33"/>
      <c r="R72" s="34"/>
      <c r="S72" s="1">
        <f t="shared" ref="S72" si="59">N72-P72-Q72-R72</f>
        <v>8</v>
      </c>
      <c r="T72" s="2">
        <v>7</v>
      </c>
      <c r="U72" s="3"/>
      <c r="V72" s="20">
        <f t="shared" ref="V72:V73" si="60">T72/S72*100</f>
        <v>87.5</v>
      </c>
      <c r="W72" s="53"/>
      <c r="X72" s="53"/>
      <c r="Y72" s="55"/>
      <c r="Z72" s="3"/>
      <c r="AA72" s="3"/>
      <c r="AB72" s="2"/>
      <c r="AC72" s="17"/>
      <c r="AD72" s="17"/>
      <c r="AE72" s="20">
        <f t="shared" ref="AE72:AE76" si="61">K72</f>
        <v>88.888888888888886</v>
      </c>
    </row>
    <row r="73" spans="1:31" ht="75" customHeight="1" x14ac:dyDescent="0.45">
      <c r="A73" s="30">
        <v>2</v>
      </c>
      <c r="B73" s="30" t="s">
        <v>76</v>
      </c>
      <c r="C73" s="31" t="s">
        <v>50</v>
      </c>
      <c r="D73" s="1">
        <v>7</v>
      </c>
      <c r="E73" s="1">
        <v>5</v>
      </c>
      <c r="F73" s="9"/>
      <c r="G73" s="33"/>
      <c r="H73" s="34"/>
      <c r="I73" s="1">
        <f>D73-F73-G73-H73</f>
        <v>7</v>
      </c>
      <c r="J73" s="29">
        <v>7</v>
      </c>
      <c r="K73" s="20">
        <f t="shared" si="57"/>
        <v>100</v>
      </c>
      <c r="L73" s="2">
        <v>6</v>
      </c>
      <c r="M73" s="20">
        <f t="shared" si="58"/>
        <v>85.714285714285708</v>
      </c>
      <c r="N73" s="35">
        <v>7</v>
      </c>
      <c r="O73" s="3">
        <v>5</v>
      </c>
      <c r="P73" s="36"/>
      <c r="Q73" s="33"/>
      <c r="R73" s="34"/>
      <c r="S73" s="1">
        <v>7</v>
      </c>
      <c r="T73" s="2">
        <v>7</v>
      </c>
      <c r="U73" s="3"/>
      <c r="V73" s="20">
        <f t="shared" si="60"/>
        <v>100</v>
      </c>
      <c r="W73" s="53"/>
      <c r="X73" s="53"/>
      <c r="Y73" s="55"/>
      <c r="Z73" s="3"/>
      <c r="AA73" s="3"/>
      <c r="AB73" s="106"/>
      <c r="AC73" s="17"/>
      <c r="AD73" s="17"/>
      <c r="AE73" s="20">
        <f t="shared" si="61"/>
        <v>100</v>
      </c>
    </row>
    <row r="74" spans="1:31" ht="70.5" customHeight="1" x14ac:dyDescent="0.45">
      <c r="A74" s="30">
        <v>3</v>
      </c>
      <c r="B74" s="30" t="s">
        <v>89</v>
      </c>
      <c r="C74" s="31" t="s">
        <v>51</v>
      </c>
      <c r="D74" s="1">
        <v>6</v>
      </c>
      <c r="E74" s="1">
        <v>4</v>
      </c>
      <c r="F74" s="9">
        <v>1</v>
      </c>
      <c r="G74" s="33"/>
      <c r="H74" s="34">
        <v>1</v>
      </c>
      <c r="I74" s="1">
        <f>D74-F74-G74-H74</f>
        <v>4</v>
      </c>
      <c r="J74" s="29">
        <v>4</v>
      </c>
      <c r="K74" s="20">
        <f t="shared" si="57"/>
        <v>100</v>
      </c>
      <c r="L74" s="2">
        <v>4</v>
      </c>
      <c r="M74" s="20">
        <f t="shared" si="58"/>
        <v>100</v>
      </c>
      <c r="N74" s="35">
        <v>4</v>
      </c>
      <c r="O74" s="3">
        <v>3</v>
      </c>
      <c r="P74" s="36">
        <v>1</v>
      </c>
      <c r="Q74" s="33"/>
      <c r="R74" s="34"/>
      <c r="S74" s="1">
        <f>N74-P74-Q74-R74</f>
        <v>3</v>
      </c>
      <c r="T74" s="2">
        <v>3</v>
      </c>
      <c r="U74" s="3"/>
      <c r="V74" s="20">
        <f>T74/S74*100</f>
        <v>100</v>
      </c>
      <c r="W74" s="53"/>
      <c r="X74" s="53"/>
      <c r="Y74" s="55"/>
      <c r="Z74" s="3"/>
      <c r="AA74" s="3"/>
      <c r="AB74" s="106"/>
      <c r="AC74" s="17"/>
      <c r="AD74" s="17"/>
      <c r="AE74" s="20">
        <f t="shared" si="61"/>
        <v>100</v>
      </c>
    </row>
    <row r="75" spans="1:31" ht="70.5" customHeight="1" x14ac:dyDescent="0.45">
      <c r="A75" s="30">
        <v>4</v>
      </c>
      <c r="B75" s="30" t="s">
        <v>80</v>
      </c>
      <c r="C75" s="31" t="s">
        <v>39</v>
      </c>
      <c r="D75" s="1">
        <v>2</v>
      </c>
      <c r="E75" s="1">
        <v>1</v>
      </c>
      <c r="F75" s="9"/>
      <c r="G75" s="33"/>
      <c r="H75" s="34"/>
      <c r="I75" s="1">
        <f>D75-F75-G75-H75</f>
        <v>2</v>
      </c>
      <c r="J75" s="29">
        <v>2</v>
      </c>
      <c r="K75" s="20">
        <f t="shared" si="57"/>
        <v>100</v>
      </c>
      <c r="L75" s="2">
        <v>1</v>
      </c>
      <c r="M75" s="20">
        <f t="shared" si="58"/>
        <v>50</v>
      </c>
      <c r="N75" s="35">
        <v>2</v>
      </c>
      <c r="O75" s="3">
        <v>1</v>
      </c>
      <c r="P75" s="36"/>
      <c r="Q75" s="33"/>
      <c r="R75" s="34"/>
      <c r="S75" s="1">
        <f>N75-P75-Q75-R75</f>
        <v>2</v>
      </c>
      <c r="T75" s="2">
        <v>2</v>
      </c>
      <c r="U75" s="3"/>
      <c r="V75" s="20">
        <f>T75/S75*100</f>
        <v>100</v>
      </c>
      <c r="W75" s="53"/>
      <c r="X75" s="53"/>
      <c r="Y75" s="55"/>
      <c r="Z75" s="3"/>
      <c r="AA75" s="3"/>
      <c r="AB75" s="106"/>
      <c r="AC75" s="17"/>
      <c r="AD75" s="17"/>
      <c r="AE75" s="20">
        <f t="shared" si="61"/>
        <v>100</v>
      </c>
    </row>
    <row r="76" spans="1:31" ht="90" customHeight="1" x14ac:dyDescent="0.45">
      <c r="A76" s="30">
        <v>5</v>
      </c>
      <c r="B76" s="30" t="s">
        <v>79</v>
      </c>
      <c r="C76" s="31" t="s">
        <v>37</v>
      </c>
      <c r="D76" s="1">
        <v>1</v>
      </c>
      <c r="E76" s="1"/>
      <c r="F76" s="9"/>
      <c r="G76" s="33"/>
      <c r="H76" s="34"/>
      <c r="I76" s="1">
        <f>D76-F76-G76-H76</f>
        <v>1</v>
      </c>
      <c r="J76" s="29">
        <v>1</v>
      </c>
      <c r="K76" s="20">
        <f t="shared" si="57"/>
        <v>100</v>
      </c>
      <c r="L76" s="2">
        <v>1</v>
      </c>
      <c r="M76" s="20">
        <f t="shared" si="58"/>
        <v>100</v>
      </c>
      <c r="N76" s="35">
        <v>1</v>
      </c>
      <c r="O76" s="3"/>
      <c r="P76" s="36"/>
      <c r="Q76" s="33"/>
      <c r="R76" s="34"/>
      <c r="S76" s="1">
        <f>N76-P76-Q76-R76</f>
        <v>1</v>
      </c>
      <c r="T76" s="2">
        <v>1</v>
      </c>
      <c r="U76" s="3"/>
      <c r="V76" s="20">
        <f>T76/S76*100</f>
        <v>100</v>
      </c>
      <c r="W76" s="53"/>
      <c r="X76" s="53"/>
      <c r="Y76" s="55"/>
      <c r="Z76" s="3"/>
      <c r="AA76" s="3"/>
      <c r="AB76" s="106"/>
      <c r="AC76" s="17"/>
      <c r="AD76" s="17"/>
      <c r="AE76" s="20">
        <f t="shared" si="61"/>
        <v>100</v>
      </c>
    </row>
    <row r="77" spans="1:31" ht="62.25" customHeight="1" x14ac:dyDescent="0.45">
      <c r="A77" s="172" t="s">
        <v>1</v>
      </c>
      <c r="B77" s="173"/>
      <c r="C77" s="174"/>
      <c r="D77" s="17">
        <f>D72+D73+D74+D75+D76</f>
        <v>25</v>
      </c>
      <c r="E77" s="17">
        <f t="shared" ref="E77:AC77" si="62">SUM(E72:E76)</f>
        <v>10</v>
      </c>
      <c r="F77" s="26">
        <f t="shared" si="62"/>
        <v>1</v>
      </c>
      <c r="G77" s="27">
        <f t="shared" si="62"/>
        <v>0</v>
      </c>
      <c r="H77" s="116">
        <f t="shared" si="62"/>
        <v>1</v>
      </c>
      <c r="I77" s="17">
        <f t="shared" si="62"/>
        <v>23</v>
      </c>
      <c r="J77" s="162">
        <f t="shared" si="62"/>
        <v>22</v>
      </c>
      <c r="K77" s="20">
        <f t="shared" si="57"/>
        <v>95.652173913043484</v>
      </c>
      <c r="L77" s="21">
        <f t="shared" si="62"/>
        <v>18</v>
      </c>
      <c r="M77" s="20">
        <f t="shared" si="58"/>
        <v>78.260869565217391</v>
      </c>
      <c r="N77" s="22">
        <f t="shared" si="62"/>
        <v>22</v>
      </c>
      <c r="O77" s="17">
        <f t="shared" si="62"/>
        <v>9</v>
      </c>
      <c r="P77" s="26">
        <f t="shared" si="62"/>
        <v>1</v>
      </c>
      <c r="Q77" s="27">
        <f t="shared" si="62"/>
        <v>0</v>
      </c>
      <c r="R77" s="116">
        <f t="shared" si="62"/>
        <v>0</v>
      </c>
      <c r="S77" s="17">
        <f t="shared" si="62"/>
        <v>21</v>
      </c>
      <c r="T77" s="21">
        <f t="shared" si="62"/>
        <v>20</v>
      </c>
      <c r="U77" s="17">
        <f t="shared" si="62"/>
        <v>0</v>
      </c>
      <c r="V77" s="20">
        <f>T77/S77*100</f>
        <v>95.238095238095227</v>
      </c>
      <c r="W77" s="17">
        <f t="shared" si="62"/>
        <v>0</v>
      </c>
      <c r="X77" s="17">
        <f t="shared" si="62"/>
        <v>0</v>
      </c>
      <c r="Y77" s="27">
        <f t="shared" si="62"/>
        <v>0</v>
      </c>
      <c r="Z77" s="17">
        <f t="shared" si="62"/>
        <v>0</v>
      </c>
      <c r="AA77" s="17">
        <f t="shared" si="62"/>
        <v>0</v>
      </c>
      <c r="AB77" s="21">
        <f t="shared" si="62"/>
        <v>0</v>
      </c>
      <c r="AC77" s="17">
        <f t="shared" si="62"/>
        <v>0</v>
      </c>
      <c r="AD77" s="17">
        <v>85</v>
      </c>
      <c r="AE77" s="20">
        <f>K77</f>
        <v>95.652173913043484</v>
      </c>
    </row>
    <row r="78" spans="1:31" ht="49.5" customHeight="1" x14ac:dyDescent="0.45">
      <c r="A78" s="172" t="s">
        <v>7</v>
      </c>
      <c r="B78" s="173"/>
      <c r="C78" s="174"/>
      <c r="D78" s="117">
        <f>D77+D70+D66+D59</f>
        <v>68</v>
      </c>
      <c r="E78" s="117">
        <f t="shared" ref="E78:AC78" si="63">E77+E70+E66+E59</f>
        <v>36</v>
      </c>
      <c r="F78" s="118">
        <f t="shared" si="63"/>
        <v>7</v>
      </c>
      <c r="G78" s="119">
        <f t="shared" si="63"/>
        <v>0</v>
      </c>
      <c r="H78" s="120">
        <f t="shared" si="63"/>
        <v>1</v>
      </c>
      <c r="I78" s="117">
        <f t="shared" si="63"/>
        <v>60</v>
      </c>
      <c r="J78" s="163">
        <f t="shared" si="63"/>
        <v>58</v>
      </c>
      <c r="K78" s="20">
        <f t="shared" si="57"/>
        <v>96.666666666666671</v>
      </c>
      <c r="L78" s="121">
        <f t="shared" si="63"/>
        <v>47</v>
      </c>
      <c r="M78" s="20">
        <f t="shared" si="58"/>
        <v>78.333333333333329</v>
      </c>
      <c r="N78" s="122">
        <f t="shared" si="63"/>
        <v>61</v>
      </c>
      <c r="O78" s="117">
        <f t="shared" si="63"/>
        <v>33</v>
      </c>
      <c r="P78" s="118">
        <f t="shared" si="63"/>
        <v>7</v>
      </c>
      <c r="Q78" s="119">
        <f t="shared" si="63"/>
        <v>0</v>
      </c>
      <c r="R78" s="120">
        <f t="shared" si="63"/>
        <v>0</v>
      </c>
      <c r="S78" s="117">
        <f t="shared" si="63"/>
        <v>54</v>
      </c>
      <c r="T78" s="121">
        <f t="shared" si="63"/>
        <v>53</v>
      </c>
      <c r="U78" s="117">
        <f t="shared" si="63"/>
        <v>0</v>
      </c>
      <c r="V78" s="20">
        <f>T78/S78*100</f>
        <v>98.148148148148152</v>
      </c>
      <c r="W78" s="117">
        <f t="shared" si="63"/>
        <v>0</v>
      </c>
      <c r="X78" s="117">
        <f t="shared" si="63"/>
        <v>0</v>
      </c>
      <c r="Y78" s="119">
        <f t="shared" si="63"/>
        <v>0</v>
      </c>
      <c r="Z78" s="117">
        <f t="shared" si="63"/>
        <v>0</v>
      </c>
      <c r="AA78" s="117">
        <f t="shared" si="63"/>
        <v>0</v>
      </c>
      <c r="AB78" s="121">
        <f t="shared" si="63"/>
        <v>0</v>
      </c>
      <c r="AC78" s="117">
        <f t="shared" si="63"/>
        <v>0</v>
      </c>
      <c r="AD78" s="17">
        <v>85</v>
      </c>
      <c r="AE78" s="20">
        <f>K78</f>
        <v>96.666666666666671</v>
      </c>
    </row>
    <row r="79" spans="1:31" ht="70.5" customHeight="1" x14ac:dyDescent="0.45">
      <c r="A79" s="172" t="s">
        <v>8</v>
      </c>
      <c r="B79" s="173"/>
      <c r="C79" s="173"/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4"/>
    </row>
    <row r="80" spans="1:31" ht="62.25" customHeight="1" x14ac:dyDescent="0.45">
      <c r="A80" s="175" t="s">
        <v>122</v>
      </c>
      <c r="B80" s="176"/>
      <c r="C80" s="176"/>
      <c r="D80" s="176"/>
      <c r="E80" s="176"/>
      <c r="F80" s="176"/>
      <c r="G80" s="176"/>
      <c r="H80" s="176"/>
      <c r="I80" s="176"/>
      <c r="J80" s="176"/>
      <c r="K80" s="176"/>
      <c r="L80" s="176"/>
      <c r="M80" s="176"/>
      <c r="N80" s="176"/>
      <c r="O80" s="176"/>
      <c r="P80" s="176"/>
      <c r="Q80" s="176"/>
      <c r="R80" s="176"/>
      <c r="S80" s="176"/>
      <c r="T80" s="176"/>
      <c r="U80" s="176"/>
      <c r="V80" s="176"/>
      <c r="W80" s="176"/>
      <c r="X80" s="176"/>
      <c r="Y80" s="176"/>
      <c r="Z80" s="176"/>
      <c r="AA80" s="176"/>
      <c r="AB80" s="176"/>
      <c r="AC80" s="176"/>
      <c r="AD80" s="176"/>
      <c r="AE80" s="177"/>
    </row>
    <row r="81" spans="1:31" ht="90" customHeight="1" x14ac:dyDescent="0.45">
      <c r="A81" s="30" t="s">
        <v>5</v>
      </c>
      <c r="B81" s="30" t="s">
        <v>82</v>
      </c>
      <c r="C81" s="31" t="s">
        <v>4</v>
      </c>
      <c r="D81" s="17">
        <v>2</v>
      </c>
      <c r="E81" s="17">
        <v>1</v>
      </c>
      <c r="F81" s="9"/>
      <c r="G81" s="33"/>
      <c r="H81" s="34"/>
      <c r="I81" s="1">
        <f>D81-F81-G81-H81</f>
        <v>2</v>
      </c>
      <c r="J81" s="29">
        <v>2</v>
      </c>
      <c r="K81" s="20">
        <f t="shared" ref="K81:K88" si="64">J81/I81*100</f>
        <v>100</v>
      </c>
      <c r="L81" s="96">
        <v>2</v>
      </c>
      <c r="M81" s="20">
        <f t="shared" ref="M81:M88" si="65">L81/I81*100</f>
        <v>100</v>
      </c>
      <c r="N81" s="57">
        <v>2</v>
      </c>
      <c r="O81" s="53">
        <v>1</v>
      </c>
      <c r="P81" s="54"/>
      <c r="Q81" s="55"/>
      <c r="R81" s="34"/>
      <c r="S81" s="1">
        <f t="shared" ref="S81" si="66">N81-P81-Q81-R81</f>
        <v>2</v>
      </c>
      <c r="T81" s="2">
        <v>2</v>
      </c>
      <c r="U81" s="3"/>
      <c r="V81" s="20">
        <f t="shared" ref="V81:V88" si="67">T81/S81*100</f>
        <v>100</v>
      </c>
      <c r="W81" s="53"/>
      <c r="X81" s="53"/>
      <c r="Y81" s="55"/>
      <c r="Z81" s="3"/>
      <c r="AA81" s="3"/>
      <c r="AB81" s="2"/>
      <c r="AC81" s="17"/>
      <c r="AD81" s="17"/>
      <c r="AE81" s="123">
        <f t="shared" ref="AE81:AE82" si="68">K81</f>
        <v>100</v>
      </c>
    </row>
    <row r="82" spans="1:31" ht="90" customHeight="1" x14ac:dyDescent="0.45">
      <c r="A82" s="30">
        <v>2</v>
      </c>
      <c r="B82" s="30" t="s">
        <v>83</v>
      </c>
      <c r="C82" s="31" t="s">
        <v>53</v>
      </c>
      <c r="D82" s="17">
        <v>1</v>
      </c>
      <c r="E82" s="17">
        <v>1</v>
      </c>
      <c r="F82" s="9"/>
      <c r="G82" s="33"/>
      <c r="H82" s="34"/>
      <c r="I82" s="1">
        <f>D82-F82-G82-H82</f>
        <v>1</v>
      </c>
      <c r="J82" s="29">
        <v>1</v>
      </c>
      <c r="K82" s="20">
        <f t="shared" si="64"/>
        <v>100</v>
      </c>
      <c r="L82" s="96">
        <v>1</v>
      </c>
      <c r="M82" s="20">
        <f t="shared" si="65"/>
        <v>100</v>
      </c>
      <c r="N82" s="57">
        <v>1</v>
      </c>
      <c r="O82" s="53">
        <v>1</v>
      </c>
      <c r="P82" s="54"/>
      <c r="Q82" s="55"/>
      <c r="R82" s="34"/>
      <c r="S82" s="1">
        <f t="shared" ref="S82" si="69">N82-P82-Q82-R82</f>
        <v>1</v>
      </c>
      <c r="T82" s="2">
        <v>1</v>
      </c>
      <c r="U82" s="3"/>
      <c r="V82" s="20">
        <f t="shared" si="67"/>
        <v>100</v>
      </c>
      <c r="W82" s="53"/>
      <c r="X82" s="53"/>
      <c r="Y82" s="55"/>
      <c r="Z82" s="3"/>
      <c r="AA82" s="3"/>
      <c r="AB82" s="2"/>
      <c r="AC82" s="17"/>
      <c r="AD82" s="17"/>
      <c r="AE82" s="123">
        <f t="shared" si="68"/>
        <v>100</v>
      </c>
    </row>
    <row r="83" spans="1:31" ht="90" customHeight="1" x14ac:dyDescent="0.45">
      <c r="A83" s="172" t="s">
        <v>9</v>
      </c>
      <c r="B83" s="173"/>
      <c r="C83" s="174"/>
      <c r="D83" s="53">
        <f>SUM(D81:D82)</f>
        <v>3</v>
      </c>
      <c r="E83" s="53">
        <f t="shared" ref="E83:U83" si="70">SUM(E81:E82)</f>
        <v>2</v>
      </c>
      <c r="F83" s="54">
        <f t="shared" si="70"/>
        <v>0</v>
      </c>
      <c r="G83" s="55">
        <f t="shared" si="70"/>
        <v>0</v>
      </c>
      <c r="H83" s="56">
        <f t="shared" si="70"/>
        <v>0</v>
      </c>
      <c r="I83" s="53">
        <f t="shared" si="70"/>
        <v>3</v>
      </c>
      <c r="J83" s="157">
        <f t="shared" si="70"/>
        <v>3</v>
      </c>
      <c r="K83" s="20">
        <f t="shared" si="64"/>
        <v>100</v>
      </c>
      <c r="L83" s="96">
        <f t="shared" si="70"/>
        <v>3</v>
      </c>
      <c r="M83" s="20">
        <f t="shared" si="65"/>
        <v>100</v>
      </c>
      <c r="N83" s="57">
        <f t="shared" si="70"/>
        <v>3</v>
      </c>
      <c r="O83" s="53">
        <f t="shared" si="70"/>
        <v>2</v>
      </c>
      <c r="P83" s="54">
        <f t="shared" si="70"/>
        <v>0</v>
      </c>
      <c r="Q83" s="55">
        <f t="shared" si="70"/>
        <v>0</v>
      </c>
      <c r="R83" s="56">
        <f t="shared" si="70"/>
        <v>0</v>
      </c>
      <c r="S83" s="53">
        <f t="shared" si="70"/>
        <v>3</v>
      </c>
      <c r="T83" s="96">
        <f t="shared" si="70"/>
        <v>3</v>
      </c>
      <c r="U83" s="53">
        <f t="shared" si="70"/>
        <v>0</v>
      </c>
      <c r="V83" s="20">
        <f t="shared" si="67"/>
        <v>100</v>
      </c>
      <c r="W83" s="53"/>
      <c r="X83" s="53"/>
      <c r="Y83" s="55"/>
      <c r="Z83" s="53"/>
      <c r="AA83" s="53"/>
      <c r="AB83" s="96"/>
      <c r="AC83" s="17"/>
      <c r="AD83" s="17">
        <v>100</v>
      </c>
      <c r="AE83" s="123">
        <f>K83</f>
        <v>100</v>
      </c>
    </row>
    <row r="84" spans="1:31" ht="90" customHeight="1" x14ac:dyDescent="0.45">
      <c r="A84" s="172" t="s">
        <v>10</v>
      </c>
      <c r="B84" s="173"/>
      <c r="C84" s="174"/>
      <c r="D84" s="53">
        <f t="shared" ref="D84:J84" si="71">D83+D78+D48</f>
        <v>935</v>
      </c>
      <c r="E84" s="53">
        <f t="shared" si="71"/>
        <v>384</v>
      </c>
      <c r="F84" s="54">
        <f t="shared" si="71"/>
        <v>57</v>
      </c>
      <c r="G84" s="55">
        <f t="shared" si="71"/>
        <v>19</v>
      </c>
      <c r="H84" s="56">
        <f t="shared" si="71"/>
        <v>41</v>
      </c>
      <c r="I84" s="53">
        <f t="shared" si="71"/>
        <v>818</v>
      </c>
      <c r="J84" s="157">
        <f t="shared" si="71"/>
        <v>686</v>
      </c>
      <c r="K84" s="148">
        <f t="shared" si="64"/>
        <v>83.863080684596582</v>
      </c>
      <c r="L84" s="96">
        <f>L83+L78+L48</f>
        <v>526</v>
      </c>
      <c r="M84" s="20">
        <f t="shared" si="65"/>
        <v>64.303178484107576</v>
      </c>
      <c r="N84" s="147">
        <f>N83+N78+N48</f>
        <v>694</v>
      </c>
      <c r="O84" s="53">
        <f t="shared" ref="O84:U84" si="72">O83+O78+O48</f>
        <v>193</v>
      </c>
      <c r="P84" s="54">
        <f t="shared" si="72"/>
        <v>50</v>
      </c>
      <c r="Q84" s="55">
        <f t="shared" si="72"/>
        <v>14</v>
      </c>
      <c r="R84" s="56">
        <f t="shared" si="72"/>
        <v>43</v>
      </c>
      <c r="S84" s="149">
        <f t="shared" si="72"/>
        <v>587</v>
      </c>
      <c r="T84" s="150">
        <f t="shared" si="72"/>
        <v>508</v>
      </c>
      <c r="U84" s="53">
        <f t="shared" si="72"/>
        <v>0</v>
      </c>
      <c r="V84" s="148">
        <f t="shared" si="67"/>
        <v>86.541737649063037</v>
      </c>
      <c r="W84" s="53">
        <f t="shared" ref="W84:AC84" si="73">W83+W78+W48</f>
        <v>10</v>
      </c>
      <c r="X84" s="53">
        <f t="shared" si="73"/>
        <v>0</v>
      </c>
      <c r="Y84" s="55">
        <f t="shared" si="73"/>
        <v>1</v>
      </c>
      <c r="Z84" s="53">
        <f t="shared" si="73"/>
        <v>0</v>
      </c>
      <c r="AA84" s="53">
        <f t="shared" si="73"/>
        <v>9</v>
      </c>
      <c r="AB84" s="96">
        <f t="shared" si="73"/>
        <v>2</v>
      </c>
      <c r="AC84" s="53">
        <f t="shared" si="73"/>
        <v>0</v>
      </c>
      <c r="AD84" s="27">
        <v>80</v>
      </c>
      <c r="AE84" s="124">
        <f>K84</f>
        <v>83.863080684596582</v>
      </c>
    </row>
    <row r="85" spans="1:31" ht="90" customHeight="1" x14ac:dyDescent="0.45">
      <c r="A85" s="166" t="s">
        <v>128</v>
      </c>
      <c r="B85" s="166"/>
      <c r="C85" s="166"/>
      <c r="D85" s="125">
        <f>D83+D19+D59</f>
        <v>281</v>
      </c>
      <c r="E85" s="125">
        <f t="shared" ref="E85:AC85" si="74">E83+E19+E59</f>
        <v>183</v>
      </c>
      <c r="F85" s="126">
        <f t="shared" si="74"/>
        <v>35</v>
      </c>
      <c r="G85" s="127">
        <f t="shared" si="74"/>
        <v>4</v>
      </c>
      <c r="H85" s="128">
        <f t="shared" si="74"/>
        <v>4</v>
      </c>
      <c r="I85" s="125">
        <f t="shared" si="74"/>
        <v>238</v>
      </c>
      <c r="J85" s="164">
        <f>J83+J19+J59</f>
        <v>211</v>
      </c>
      <c r="K85" s="20">
        <f t="shared" si="64"/>
        <v>88.65546218487394</v>
      </c>
      <c r="L85" s="125">
        <f t="shared" si="74"/>
        <v>164</v>
      </c>
      <c r="M85" s="20">
        <f t="shared" si="65"/>
        <v>68.907563025210081</v>
      </c>
      <c r="N85" s="129">
        <f t="shared" si="74"/>
        <v>233</v>
      </c>
      <c r="O85" s="125">
        <f t="shared" si="74"/>
        <v>86</v>
      </c>
      <c r="P85" s="126">
        <f t="shared" si="74"/>
        <v>32</v>
      </c>
      <c r="Q85" s="127">
        <f t="shared" si="74"/>
        <v>3</v>
      </c>
      <c r="R85" s="128">
        <f t="shared" si="74"/>
        <v>4</v>
      </c>
      <c r="S85" s="125">
        <f t="shared" si="74"/>
        <v>194</v>
      </c>
      <c r="T85" s="125">
        <f t="shared" si="74"/>
        <v>176</v>
      </c>
      <c r="U85" s="125">
        <f t="shared" si="74"/>
        <v>0</v>
      </c>
      <c r="V85" s="20">
        <f t="shared" si="67"/>
        <v>90.721649484536087</v>
      </c>
      <c r="W85" s="125">
        <f t="shared" si="74"/>
        <v>2</v>
      </c>
      <c r="X85" s="125">
        <f t="shared" si="74"/>
        <v>0</v>
      </c>
      <c r="Y85" s="127">
        <f t="shared" si="74"/>
        <v>0</v>
      </c>
      <c r="Z85" s="125">
        <f t="shared" si="74"/>
        <v>0</v>
      </c>
      <c r="AA85" s="125">
        <f t="shared" si="74"/>
        <v>2</v>
      </c>
      <c r="AB85" s="125">
        <f t="shared" si="74"/>
        <v>1</v>
      </c>
      <c r="AC85" s="125">
        <f t="shared" si="74"/>
        <v>100</v>
      </c>
      <c r="AD85" s="127">
        <v>80</v>
      </c>
      <c r="AE85" s="124">
        <f t="shared" ref="AE85:AE88" si="75">K85</f>
        <v>88.65546218487394</v>
      </c>
    </row>
    <row r="86" spans="1:31" ht="90" customHeight="1" x14ac:dyDescent="0.45">
      <c r="A86" s="167" t="s">
        <v>129</v>
      </c>
      <c r="B86" s="167"/>
      <c r="C86" s="167"/>
      <c r="D86" s="125">
        <f>D30+D66</f>
        <v>272</v>
      </c>
      <c r="E86" s="125">
        <f t="shared" ref="E86:AD86" si="76">E30+E66</f>
        <v>55</v>
      </c>
      <c r="F86" s="126">
        <f t="shared" si="76"/>
        <v>5</v>
      </c>
      <c r="G86" s="127">
        <f t="shared" si="76"/>
        <v>10</v>
      </c>
      <c r="H86" s="128">
        <f t="shared" si="76"/>
        <v>12</v>
      </c>
      <c r="I86" s="125">
        <f t="shared" si="76"/>
        <v>245</v>
      </c>
      <c r="J86" s="164">
        <f t="shared" si="76"/>
        <v>195</v>
      </c>
      <c r="K86" s="20">
        <f t="shared" si="64"/>
        <v>79.591836734693871</v>
      </c>
      <c r="L86" s="125">
        <f t="shared" si="76"/>
        <v>149</v>
      </c>
      <c r="M86" s="20">
        <f t="shared" si="65"/>
        <v>60.816326530612244</v>
      </c>
      <c r="N86" s="129">
        <f t="shared" si="76"/>
        <v>227</v>
      </c>
      <c r="O86" s="125">
        <f t="shared" si="76"/>
        <v>41</v>
      </c>
      <c r="P86" s="126">
        <f t="shared" si="76"/>
        <v>5</v>
      </c>
      <c r="Q86" s="127">
        <f t="shared" si="76"/>
        <v>9</v>
      </c>
      <c r="R86" s="128">
        <f t="shared" si="76"/>
        <v>12</v>
      </c>
      <c r="S86" s="125">
        <f t="shared" si="76"/>
        <v>201</v>
      </c>
      <c r="T86" s="125">
        <f t="shared" si="76"/>
        <v>168</v>
      </c>
      <c r="U86" s="125">
        <f t="shared" si="76"/>
        <v>0</v>
      </c>
      <c r="V86" s="20">
        <f t="shared" si="67"/>
        <v>83.582089552238799</v>
      </c>
      <c r="W86" s="125">
        <f t="shared" si="76"/>
        <v>0</v>
      </c>
      <c r="X86" s="125">
        <f t="shared" si="76"/>
        <v>0</v>
      </c>
      <c r="Y86" s="127">
        <f t="shared" si="76"/>
        <v>0</v>
      </c>
      <c r="Z86" s="125">
        <f t="shared" si="76"/>
        <v>0</v>
      </c>
      <c r="AA86" s="125">
        <f t="shared" si="76"/>
        <v>0</v>
      </c>
      <c r="AB86" s="125">
        <f t="shared" si="76"/>
        <v>0</v>
      </c>
      <c r="AC86" s="125">
        <f t="shared" si="76"/>
        <v>0</v>
      </c>
      <c r="AD86" s="127">
        <f t="shared" si="76"/>
        <v>80</v>
      </c>
      <c r="AE86" s="130">
        <f t="shared" si="75"/>
        <v>79.591836734693871</v>
      </c>
    </row>
    <row r="87" spans="1:31" ht="90" customHeight="1" x14ac:dyDescent="0.45">
      <c r="A87" s="168" t="s">
        <v>130</v>
      </c>
      <c r="B87" s="169"/>
      <c r="C87" s="170"/>
      <c r="D87" s="125">
        <f>D39+D70</f>
        <v>134</v>
      </c>
      <c r="E87" s="125">
        <f t="shared" ref="E87:AC87" si="77">E39+E70</f>
        <v>60</v>
      </c>
      <c r="F87" s="126">
        <f t="shared" si="77"/>
        <v>5</v>
      </c>
      <c r="G87" s="127">
        <f t="shared" si="77"/>
        <v>3</v>
      </c>
      <c r="H87" s="128">
        <f t="shared" si="77"/>
        <v>4</v>
      </c>
      <c r="I87" s="125">
        <f t="shared" si="77"/>
        <v>122</v>
      </c>
      <c r="J87" s="164">
        <f t="shared" si="77"/>
        <v>105</v>
      </c>
      <c r="K87" s="20">
        <f t="shared" si="64"/>
        <v>86.065573770491795</v>
      </c>
      <c r="L87" s="125">
        <f t="shared" si="77"/>
        <v>89</v>
      </c>
      <c r="M87" s="20">
        <f t="shared" si="65"/>
        <v>72.950819672131146</v>
      </c>
      <c r="N87" s="129">
        <f t="shared" si="77"/>
        <v>37</v>
      </c>
      <c r="O87" s="125">
        <f t="shared" si="77"/>
        <v>17</v>
      </c>
      <c r="P87" s="126">
        <f t="shared" si="77"/>
        <v>3</v>
      </c>
      <c r="Q87" s="127">
        <f t="shared" si="77"/>
        <v>1</v>
      </c>
      <c r="R87" s="128">
        <f t="shared" si="77"/>
        <v>4</v>
      </c>
      <c r="S87" s="125">
        <f t="shared" si="77"/>
        <v>29</v>
      </c>
      <c r="T87" s="125">
        <f t="shared" si="77"/>
        <v>26</v>
      </c>
      <c r="U87" s="125">
        <f t="shared" si="77"/>
        <v>0</v>
      </c>
      <c r="V87" s="20">
        <f t="shared" si="67"/>
        <v>89.65517241379311</v>
      </c>
      <c r="W87" s="125">
        <f t="shared" si="77"/>
        <v>8</v>
      </c>
      <c r="X87" s="125">
        <f t="shared" si="77"/>
        <v>0</v>
      </c>
      <c r="Y87" s="127">
        <f t="shared" si="77"/>
        <v>1</v>
      </c>
      <c r="Z87" s="125">
        <f t="shared" si="77"/>
        <v>0</v>
      </c>
      <c r="AA87" s="125">
        <f t="shared" si="77"/>
        <v>7</v>
      </c>
      <c r="AB87" s="125">
        <f t="shared" si="77"/>
        <v>1</v>
      </c>
      <c r="AC87" s="125">
        <f t="shared" si="77"/>
        <v>14.285714285714285</v>
      </c>
      <c r="AD87" s="127">
        <v>80</v>
      </c>
      <c r="AE87" s="124">
        <f t="shared" si="75"/>
        <v>86.065573770491795</v>
      </c>
    </row>
    <row r="88" spans="1:31" ht="90" customHeight="1" x14ac:dyDescent="0.45">
      <c r="A88" s="167" t="s">
        <v>131</v>
      </c>
      <c r="B88" s="167"/>
      <c r="C88" s="167"/>
      <c r="D88" s="125">
        <f>D77+D47</f>
        <v>248</v>
      </c>
      <c r="E88" s="125">
        <f t="shared" ref="E88:AC88" si="78">E77+E47</f>
        <v>86</v>
      </c>
      <c r="F88" s="126">
        <f t="shared" si="78"/>
        <v>12</v>
      </c>
      <c r="G88" s="127">
        <f t="shared" si="78"/>
        <v>2</v>
      </c>
      <c r="H88" s="128">
        <f t="shared" si="78"/>
        <v>21</v>
      </c>
      <c r="I88" s="125">
        <f t="shared" si="78"/>
        <v>213</v>
      </c>
      <c r="J88" s="164">
        <f t="shared" si="78"/>
        <v>175</v>
      </c>
      <c r="K88" s="20">
        <f t="shared" si="64"/>
        <v>82.159624413145536</v>
      </c>
      <c r="L88" s="125">
        <f t="shared" si="78"/>
        <v>124</v>
      </c>
      <c r="M88" s="20">
        <f t="shared" si="65"/>
        <v>58.215962441314552</v>
      </c>
      <c r="N88" s="129">
        <f t="shared" si="78"/>
        <v>197</v>
      </c>
      <c r="O88" s="125">
        <f t="shared" si="78"/>
        <v>49</v>
      </c>
      <c r="P88" s="126">
        <f t="shared" si="78"/>
        <v>10</v>
      </c>
      <c r="Q88" s="127">
        <f t="shared" si="78"/>
        <v>1</v>
      </c>
      <c r="R88" s="128">
        <f t="shared" si="78"/>
        <v>23</v>
      </c>
      <c r="S88" s="125">
        <f t="shared" si="78"/>
        <v>163</v>
      </c>
      <c r="T88" s="125">
        <f t="shared" si="78"/>
        <v>138</v>
      </c>
      <c r="U88" s="125">
        <f t="shared" si="78"/>
        <v>0</v>
      </c>
      <c r="V88" s="20">
        <f t="shared" si="67"/>
        <v>84.662576687116569</v>
      </c>
      <c r="W88" s="125">
        <f t="shared" si="78"/>
        <v>0</v>
      </c>
      <c r="X88" s="125">
        <f t="shared" si="78"/>
        <v>0</v>
      </c>
      <c r="Y88" s="127">
        <f t="shared" si="78"/>
        <v>0</v>
      </c>
      <c r="Z88" s="125">
        <f t="shared" si="78"/>
        <v>0</v>
      </c>
      <c r="AA88" s="125">
        <f t="shared" si="78"/>
        <v>0</v>
      </c>
      <c r="AB88" s="125">
        <f t="shared" si="78"/>
        <v>0</v>
      </c>
      <c r="AC88" s="125">
        <f t="shared" si="78"/>
        <v>0</v>
      </c>
      <c r="AD88" s="127">
        <v>80</v>
      </c>
      <c r="AE88" s="124">
        <f t="shared" si="75"/>
        <v>82.159624413145536</v>
      </c>
    </row>
    <row r="89" spans="1:31" ht="90" customHeight="1" x14ac:dyDescent="0.45">
      <c r="D89" s="133">
        <f>D88+D87+D86+D85</f>
        <v>935</v>
      </c>
      <c r="I89" s="15"/>
      <c r="K89" s="137"/>
      <c r="L89" s="138"/>
      <c r="M89" s="139"/>
      <c r="O89" s="138"/>
      <c r="S89" s="15"/>
      <c r="T89" s="15"/>
      <c r="U89" s="15"/>
      <c r="V89" s="139"/>
      <c r="W89" s="138"/>
      <c r="X89" s="138"/>
      <c r="Z89" s="15"/>
      <c r="AA89" s="15"/>
      <c r="AB89" s="15"/>
      <c r="AC89" s="138"/>
      <c r="AD89" s="138"/>
      <c r="AE89" s="152"/>
    </row>
  </sheetData>
  <mergeCells count="27">
    <mergeCell ref="A1:AC1"/>
    <mergeCell ref="A2:A4"/>
    <mergeCell ref="C2:C4"/>
    <mergeCell ref="D2:AC2"/>
    <mergeCell ref="B2:B4"/>
    <mergeCell ref="A77:C77"/>
    <mergeCell ref="A79:AE79"/>
    <mergeCell ref="A80:AE80"/>
    <mergeCell ref="A60:AE60"/>
    <mergeCell ref="A67:AE67"/>
    <mergeCell ref="A71:AE71"/>
    <mergeCell ref="A85:C85"/>
    <mergeCell ref="A86:C86"/>
    <mergeCell ref="A88:C88"/>
    <mergeCell ref="A87:C87"/>
    <mergeCell ref="AD2:AE2"/>
    <mergeCell ref="A40:AE40"/>
    <mergeCell ref="A48:C48"/>
    <mergeCell ref="A49:AE49"/>
    <mergeCell ref="A50:AE50"/>
    <mergeCell ref="A5:AE5"/>
    <mergeCell ref="A84:C84"/>
    <mergeCell ref="A83:C83"/>
    <mergeCell ref="A78:C78"/>
    <mergeCell ref="A6:AE6"/>
    <mergeCell ref="A20:AE20"/>
    <mergeCell ref="A31:AE31"/>
  </mergeCells>
  <pageMargins left="0.51181102362204722" right="0.51181102362204722" top="0.35433070866141736" bottom="0.55118110236220474" header="0.31496062992125984" footer="0.31496062992125984"/>
  <pageSetup paperSize="9" scale="2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1" sqref="G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2025-11-20T12:16:40Z</dcterms:modified>
</cp:coreProperties>
</file>