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0" hidden="1">Лист1!$A$2:$AE$4</definedName>
  </definedNames>
  <calcPr calcId="144525"/>
</workbook>
</file>

<file path=xl/calcChain.xml><?xml version="1.0" encoding="utf-8"?>
<calcChain xmlns="http://schemas.openxmlformats.org/spreadsheetml/2006/main">
  <c r="H19" i="1" l="1"/>
  <c r="S19" i="1"/>
  <c r="S14" i="1"/>
  <c r="R14" i="1"/>
  <c r="H14" i="1"/>
  <c r="G14" i="1"/>
  <c r="I47" i="1" l="1"/>
  <c r="I7" i="1" l="1"/>
  <c r="L7" i="1"/>
  <c r="N7" i="1"/>
  <c r="T7" i="1"/>
  <c r="W7" i="1"/>
  <c r="AB7" i="1"/>
  <c r="I8" i="1"/>
  <c r="L8" i="1" s="1"/>
  <c r="T8" i="1"/>
  <c r="W8" i="1"/>
  <c r="AB8" i="1"/>
  <c r="I9" i="1"/>
  <c r="L9" i="1" s="1"/>
  <c r="T9" i="1"/>
  <c r="W9" i="1"/>
  <c r="AB9" i="1"/>
  <c r="N9" i="1" l="1"/>
  <c r="N8" i="1"/>
  <c r="W80" i="1"/>
  <c r="AB37" i="1" l="1"/>
  <c r="AB46" i="1"/>
  <c r="AB45" i="1"/>
  <c r="V19" i="1" l="1"/>
  <c r="K19" i="1"/>
  <c r="AC14" i="1" l="1"/>
  <c r="AB33" i="1" l="1"/>
  <c r="AD33" i="1" s="1"/>
  <c r="AB10" i="1" l="1"/>
  <c r="AB11" i="1"/>
  <c r="AB12" i="1"/>
  <c r="AB13" i="1"/>
  <c r="K100" i="1" l="1"/>
  <c r="K95" i="1"/>
  <c r="M95" i="1"/>
  <c r="U14" i="1" l="1"/>
  <c r="T99" i="1" l="1"/>
  <c r="W99" i="1" s="1"/>
  <c r="T98" i="1"/>
  <c r="T97" i="1"/>
  <c r="T94" i="1"/>
  <c r="T89" i="1"/>
  <c r="W89" i="1" s="1"/>
  <c r="T86" i="1"/>
  <c r="W86" i="1" s="1"/>
  <c r="T85" i="1"/>
  <c r="W85" i="1" s="1"/>
  <c r="T83" i="1"/>
  <c r="W83" i="1" s="1"/>
  <c r="T82" i="1"/>
  <c r="W82" i="1" s="1"/>
  <c r="T81" i="1"/>
  <c r="W81" i="1" s="1"/>
  <c r="T79" i="1"/>
  <c r="W79" i="1" s="1"/>
  <c r="T78" i="1"/>
  <c r="W78" i="1" s="1"/>
  <c r="T75" i="1"/>
  <c r="W75" i="1" s="1"/>
  <c r="T72" i="1"/>
  <c r="W72" i="1" s="1"/>
  <c r="T71" i="1"/>
  <c r="W71" i="1" s="1"/>
  <c r="T68" i="1"/>
  <c r="W68" i="1" s="1"/>
  <c r="T65" i="1"/>
  <c r="W65" i="1" s="1"/>
  <c r="T62" i="1"/>
  <c r="W62" i="1" s="1"/>
  <c r="T61" i="1"/>
  <c r="W61" i="1" s="1"/>
  <c r="T60" i="1"/>
  <c r="W60" i="1" s="1"/>
  <c r="T54" i="1"/>
  <c r="W54" i="1" s="1"/>
  <c r="T53" i="1"/>
  <c r="W53" i="1" s="1"/>
  <c r="T50" i="1"/>
  <c r="W50" i="1" s="1"/>
  <c r="T49" i="1"/>
  <c r="W49" i="1" s="1"/>
  <c r="T48" i="1"/>
  <c r="W48" i="1" s="1"/>
  <c r="T47" i="1"/>
  <c r="W47" i="1" s="1"/>
  <c r="T46" i="1"/>
  <c r="W46" i="1" s="1"/>
  <c r="T45" i="1"/>
  <c r="W45" i="1" s="1"/>
  <c r="T44" i="1"/>
  <c r="W44" i="1" s="1"/>
  <c r="T43" i="1"/>
  <c r="W43" i="1" s="1"/>
  <c r="T42" i="1"/>
  <c r="W42" i="1" s="1"/>
  <c r="T41" i="1"/>
  <c r="W41" i="1" s="1"/>
  <c r="T40" i="1"/>
  <c r="W40" i="1" s="1"/>
  <c r="T38" i="1"/>
  <c r="W38" i="1" s="1"/>
  <c r="T37" i="1"/>
  <c r="W37" i="1" s="1"/>
  <c r="T36" i="1"/>
  <c r="W36" i="1" s="1"/>
  <c r="T33" i="1"/>
  <c r="W33" i="1" s="1"/>
  <c r="T30" i="1"/>
  <c r="W30" i="1" s="1"/>
  <c r="T25" i="1"/>
  <c r="W25" i="1" s="1"/>
  <c r="T24" i="1"/>
  <c r="W24" i="1" s="1"/>
  <c r="T18" i="1"/>
  <c r="W18" i="1" s="1"/>
  <c r="T17" i="1"/>
  <c r="W17" i="1" s="1"/>
  <c r="T16" i="1"/>
  <c r="W16" i="1" s="1"/>
  <c r="T13" i="1"/>
  <c r="W13" i="1" s="1"/>
  <c r="T12" i="1"/>
  <c r="W12" i="1" s="1"/>
  <c r="T11" i="1"/>
  <c r="W11" i="1" s="1"/>
  <c r="T10" i="1"/>
  <c r="W10" i="1" s="1"/>
  <c r="N78" i="1"/>
  <c r="L78" i="1"/>
  <c r="I99" i="1"/>
  <c r="L99" i="1" s="1"/>
  <c r="I98" i="1"/>
  <c r="I94" i="1"/>
  <c r="L94" i="1" s="1"/>
  <c r="L95" i="1" s="1"/>
  <c r="I89" i="1"/>
  <c r="N89" i="1" s="1"/>
  <c r="I86" i="1"/>
  <c r="N86" i="1" s="1"/>
  <c r="I85" i="1"/>
  <c r="L85" i="1" s="1"/>
  <c r="I84" i="1"/>
  <c r="L84" i="1" s="1"/>
  <c r="I83" i="1"/>
  <c r="N83" i="1" s="1"/>
  <c r="I82" i="1"/>
  <c r="L82" i="1" s="1"/>
  <c r="I81" i="1"/>
  <c r="N81" i="1" s="1"/>
  <c r="I80" i="1"/>
  <c r="N80" i="1" s="1"/>
  <c r="I79" i="1"/>
  <c r="N79" i="1" s="1"/>
  <c r="I75" i="1"/>
  <c r="L75" i="1" s="1"/>
  <c r="I72" i="1"/>
  <c r="N72" i="1" s="1"/>
  <c r="I71" i="1"/>
  <c r="N71" i="1" s="1"/>
  <c r="I68" i="1"/>
  <c r="N68" i="1" s="1"/>
  <c r="I65" i="1"/>
  <c r="L65" i="1" s="1"/>
  <c r="I62" i="1"/>
  <c r="L62" i="1" s="1"/>
  <c r="I61" i="1"/>
  <c r="N61" i="1" s="1"/>
  <c r="I60" i="1"/>
  <c r="N60" i="1" s="1"/>
  <c r="I59" i="1"/>
  <c r="I54" i="1"/>
  <c r="L54" i="1" s="1"/>
  <c r="I53" i="1"/>
  <c r="N53" i="1" s="1"/>
  <c r="I50" i="1"/>
  <c r="L50" i="1" s="1"/>
  <c r="I49" i="1"/>
  <c r="N49" i="1" s="1"/>
  <c r="I48" i="1"/>
  <c r="L48" i="1" s="1"/>
  <c r="N47" i="1"/>
  <c r="I46" i="1"/>
  <c r="N46" i="1" s="1"/>
  <c r="I45" i="1"/>
  <c r="L45" i="1" s="1"/>
  <c r="I44" i="1"/>
  <c r="N44" i="1" s="1"/>
  <c r="I43" i="1"/>
  <c r="L43" i="1" s="1"/>
  <c r="I42" i="1"/>
  <c r="L42" i="1" s="1"/>
  <c r="I41" i="1"/>
  <c r="L41" i="1" s="1"/>
  <c r="I40" i="1"/>
  <c r="L40" i="1" s="1"/>
  <c r="I39" i="1"/>
  <c r="L39" i="1" s="1"/>
  <c r="I38" i="1"/>
  <c r="N38" i="1" s="1"/>
  <c r="I37" i="1"/>
  <c r="N37" i="1" s="1"/>
  <c r="I36" i="1"/>
  <c r="N36" i="1" s="1"/>
  <c r="I33" i="1"/>
  <c r="L33" i="1" s="1"/>
  <c r="I30" i="1"/>
  <c r="N30" i="1" s="1"/>
  <c r="I27" i="1"/>
  <c r="L27" i="1" s="1"/>
  <c r="I26" i="1"/>
  <c r="L26" i="1" s="1"/>
  <c r="I25" i="1"/>
  <c r="N25" i="1" s="1"/>
  <c r="I24" i="1"/>
  <c r="L24" i="1" s="1"/>
  <c r="I21" i="1"/>
  <c r="N21" i="1" s="1"/>
  <c r="I18" i="1"/>
  <c r="N18" i="1" s="1"/>
  <c r="I17" i="1"/>
  <c r="N17" i="1" s="1"/>
  <c r="I16" i="1"/>
  <c r="N16" i="1" s="1"/>
  <c r="N26" i="1" l="1"/>
  <c r="L79" i="1"/>
  <c r="N39" i="1"/>
  <c r="N62" i="1"/>
  <c r="L60" i="1"/>
  <c r="N84" i="1"/>
  <c r="L61" i="1"/>
  <c r="N94" i="1"/>
  <c r="N85" i="1"/>
  <c r="W94" i="1"/>
  <c r="T95" i="1"/>
  <c r="N43" i="1"/>
  <c r="L44" i="1"/>
  <c r="L68" i="1"/>
  <c r="L71" i="1"/>
  <c r="L72" i="1"/>
  <c r="L81" i="1"/>
  <c r="L25" i="1"/>
  <c r="N50" i="1"/>
  <c r="L86" i="1"/>
  <c r="L89" i="1"/>
  <c r="N65" i="1"/>
  <c r="L17" i="1"/>
  <c r="L49" i="1"/>
  <c r="N24" i="1"/>
  <c r="N27" i="1"/>
  <c r="N99" i="1"/>
  <c r="N33" i="1"/>
  <c r="L37" i="1"/>
  <c r="N40" i="1"/>
  <c r="L36" i="1"/>
  <c r="N41" i="1"/>
  <c r="N42" i="1"/>
  <c r="L16" i="1"/>
  <c r="L46" i="1"/>
  <c r="L38" i="1"/>
  <c r="L83" i="1"/>
  <c r="N82" i="1"/>
  <c r="L80" i="1"/>
  <c r="N75" i="1"/>
  <c r="L21" i="1"/>
  <c r="L53" i="1"/>
  <c r="N54" i="1"/>
  <c r="N45" i="1"/>
  <c r="N48" i="1"/>
  <c r="L47" i="1"/>
  <c r="L30" i="1"/>
  <c r="L18" i="1"/>
  <c r="I10" i="1"/>
  <c r="I11" i="1"/>
  <c r="N11" i="1" s="1"/>
  <c r="I12" i="1"/>
  <c r="I13" i="1"/>
  <c r="AD46" i="1"/>
  <c r="AD45" i="1"/>
  <c r="AD37" i="1"/>
  <c r="AD10" i="1"/>
  <c r="L10" i="1" l="1"/>
  <c r="N10" i="1"/>
  <c r="L13" i="1"/>
  <c r="N13" i="1"/>
  <c r="L11" i="1"/>
  <c r="N12" i="1"/>
  <c r="L12" i="1"/>
  <c r="E95" i="1"/>
  <c r="F95" i="1"/>
  <c r="G95" i="1"/>
  <c r="H95" i="1"/>
  <c r="J95" i="1"/>
  <c r="E100" i="1"/>
  <c r="F100" i="1"/>
  <c r="G100" i="1"/>
  <c r="H100" i="1"/>
  <c r="J100" i="1"/>
  <c r="K101" i="1"/>
  <c r="G101" i="1" l="1"/>
  <c r="H101" i="1"/>
  <c r="J101" i="1"/>
  <c r="F101" i="1"/>
  <c r="E101" i="1"/>
  <c r="E90" i="1"/>
  <c r="F90" i="1"/>
  <c r="G90" i="1"/>
  <c r="H90" i="1"/>
  <c r="J90" i="1"/>
  <c r="K90" i="1"/>
  <c r="M90" i="1"/>
  <c r="O90" i="1"/>
  <c r="P90" i="1"/>
  <c r="Q90" i="1"/>
  <c r="R90" i="1"/>
  <c r="S90" i="1"/>
  <c r="U90" i="1"/>
  <c r="V90" i="1"/>
  <c r="X90" i="1"/>
  <c r="Y90" i="1"/>
  <c r="Z90" i="1"/>
  <c r="AA90" i="1"/>
  <c r="AB90" i="1"/>
  <c r="AC90" i="1"/>
  <c r="D90" i="1"/>
  <c r="E87" i="1"/>
  <c r="F87" i="1"/>
  <c r="G87" i="1"/>
  <c r="H87" i="1"/>
  <c r="J87" i="1"/>
  <c r="K87" i="1"/>
  <c r="M87" i="1"/>
  <c r="O87" i="1"/>
  <c r="P87" i="1"/>
  <c r="Q87" i="1"/>
  <c r="R87" i="1"/>
  <c r="S87" i="1"/>
  <c r="U87" i="1"/>
  <c r="V87" i="1"/>
  <c r="X87" i="1"/>
  <c r="Y87" i="1"/>
  <c r="Z87" i="1"/>
  <c r="AA87" i="1"/>
  <c r="AB87" i="1"/>
  <c r="AC87" i="1"/>
  <c r="E76" i="1"/>
  <c r="F76" i="1"/>
  <c r="G76" i="1"/>
  <c r="H76" i="1"/>
  <c r="J76" i="1"/>
  <c r="K76" i="1"/>
  <c r="M76" i="1"/>
  <c r="O76" i="1"/>
  <c r="P76" i="1"/>
  <c r="Q76" i="1"/>
  <c r="R76" i="1"/>
  <c r="S76" i="1"/>
  <c r="U76" i="1"/>
  <c r="V76" i="1"/>
  <c r="X76" i="1"/>
  <c r="Y76" i="1"/>
  <c r="Z76" i="1"/>
  <c r="AA76" i="1"/>
  <c r="AB76" i="1"/>
  <c r="AC76" i="1"/>
  <c r="E69" i="1"/>
  <c r="F69" i="1"/>
  <c r="G69" i="1"/>
  <c r="H69" i="1"/>
  <c r="J69" i="1"/>
  <c r="K69" i="1"/>
  <c r="M69" i="1"/>
  <c r="O69" i="1"/>
  <c r="P69" i="1"/>
  <c r="Q69" i="1"/>
  <c r="R69" i="1"/>
  <c r="S69" i="1"/>
  <c r="U69" i="1"/>
  <c r="V69" i="1"/>
  <c r="X69" i="1"/>
  <c r="Y69" i="1"/>
  <c r="Z69" i="1"/>
  <c r="AA69" i="1"/>
  <c r="AB69" i="1"/>
  <c r="AC69" i="1"/>
  <c r="E73" i="1"/>
  <c r="F73" i="1"/>
  <c r="G73" i="1"/>
  <c r="H73" i="1"/>
  <c r="J73" i="1"/>
  <c r="K73" i="1"/>
  <c r="M73" i="1"/>
  <c r="O73" i="1"/>
  <c r="P73" i="1"/>
  <c r="Q73" i="1"/>
  <c r="R73" i="1"/>
  <c r="S73" i="1"/>
  <c r="U73" i="1"/>
  <c r="V73" i="1"/>
  <c r="X73" i="1"/>
  <c r="Y73" i="1"/>
  <c r="Z73" i="1"/>
  <c r="AA73" i="1"/>
  <c r="AB73" i="1"/>
  <c r="AC73" i="1"/>
  <c r="D73" i="1"/>
  <c r="F66" i="1"/>
  <c r="G66" i="1"/>
  <c r="H66" i="1"/>
  <c r="J66" i="1"/>
  <c r="K66" i="1"/>
  <c r="M66" i="1"/>
  <c r="O66" i="1"/>
  <c r="P66" i="1"/>
  <c r="Q66" i="1"/>
  <c r="R66" i="1"/>
  <c r="S66" i="1"/>
  <c r="U66" i="1"/>
  <c r="V66" i="1"/>
  <c r="X66" i="1"/>
  <c r="Y66" i="1"/>
  <c r="Z66" i="1"/>
  <c r="AA66" i="1"/>
  <c r="AB66" i="1"/>
  <c r="AC66" i="1"/>
  <c r="F63" i="1"/>
  <c r="G63" i="1"/>
  <c r="H63" i="1"/>
  <c r="J63" i="1"/>
  <c r="K63" i="1"/>
  <c r="M63" i="1"/>
  <c r="O63" i="1"/>
  <c r="P63" i="1"/>
  <c r="Q63" i="1"/>
  <c r="R63" i="1"/>
  <c r="S63" i="1"/>
  <c r="U63" i="1"/>
  <c r="V63" i="1"/>
  <c r="X63" i="1"/>
  <c r="Y63" i="1"/>
  <c r="Z63" i="1"/>
  <c r="AA63" i="1"/>
  <c r="AB63" i="1"/>
  <c r="AC63" i="1"/>
  <c r="E55" i="1"/>
  <c r="F55" i="1"/>
  <c r="G55" i="1"/>
  <c r="H55" i="1"/>
  <c r="J55" i="1"/>
  <c r="K55" i="1"/>
  <c r="M55" i="1"/>
  <c r="O55" i="1"/>
  <c r="P55" i="1"/>
  <c r="Q55" i="1"/>
  <c r="R55" i="1"/>
  <c r="S55" i="1"/>
  <c r="U55" i="1"/>
  <c r="V55" i="1"/>
  <c r="X55" i="1"/>
  <c r="Y55" i="1"/>
  <c r="Z55" i="1"/>
  <c r="AA55" i="1"/>
  <c r="AC55" i="1"/>
  <c r="E51" i="1"/>
  <c r="F51" i="1"/>
  <c r="G51" i="1"/>
  <c r="H51" i="1"/>
  <c r="J51" i="1"/>
  <c r="K51" i="1"/>
  <c r="M51" i="1"/>
  <c r="O51" i="1"/>
  <c r="P51" i="1"/>
  <c r="Q51" i="1"/>
  <c r="R51" i="1"/>
  <c r="S51" i="1"/>
  <c r="U51" i="1"/>
  <c r="V51" i="1"/>
  <c r="X51" i="1"/>
  <c r="Y51" i="1"/>
  <c r="Z51" i="1"/>
  <c r="AA51" i="1"/>
  <c r="AC51" i="1"/>
  <c r="E34" i="1"/>
  <c r="F34" i="1"/>
  <c r="G34" i="1"/>
  <c r="H34" i="1"/>
  <c r="J34" i="1"/>
  <c r="K34" i="1"/>
  <c r="M34" i="1"/>
  <c r="O34" i="1"/>
  <c r="P34" i="1"/>
  <c r="Q34" i="1"/>
  <c r="R34" i="1"/>
  <c r="S34" i="1"/>
  <c r="U34" i="1"/>
  <c r="V34" i="1"/>
  <c r="X34" i="1"/>
  <c r="Y34" i="1"/>
  <c r="Z34" i="1"/>
  <c r="AA34" i="1"/>
  <c r="AC34" i="1"/>
  <c r="Q31" i="1"/>
  <c r="R31" i="1"/>
  <c r="S31" i="1"/>
  <c r="U31" i="1"/>
  <c r="V31" i="1"/>
  <c r="X31" i="1"/>
  <c r="Y31" i="1"/>
  <c r="Z31" i="1"/>
  <c r="AA31" i="1"/>
  <c r="AC31" i="1"/>
  <c r="E31" i="1"/>
  <c r="F31" i="1"/>
  <c r="G31" i="1"/>
  <c r="H31" i="1"/>
  <c r="J31" i="1"/>
  <c r="K31" i="1"/>
  <c r="M31" i="1"/>
  <c r="O31" i="1"/>
  <c r="P31" i="1"/>
  <c r="E22" i="1"/>
  <c r="F22" i="1"/>
  <c r="G22" i="1"/>
  <c r="H22" i="1"/>
  <c r="J22" i="1"/>
  <c r="K22" i="1"/>
  <c r="M22" i="1"/>
  <c r="E28" i="1"/>
  <c r="F28" i="1"/>
  <c r="G28" i="1"/>
  <c r="H28" i="1"/>
  <c r="J28" i="1"/>
  <c r="K28" i="1"/>
  <c r="M28" i="1"/>
  <c r="O28" i="1"/>
  <c r="P28" i="1"/>
  <c r="Q28" i="1"/>
  <c r="R28" i="1"/>
  <c r="S28" i="1"/>
  <c r="U28" i="1"/>
  <c r="V28" i="1"/>
  <c r="X28" i="1"/>
  <c r="Y28" i="1"/>
  <c r="Z28" i="1"/>
  <c r="AA28" i="1"/>
  <c r="AC28" i="1"/>
  <c r="AB51" i="1" l="1"/>
  <c r="T73" i="1"/>
  <c r="W73" i="1" s="1"/>
  <c r="AB34" i="1"/>
  <c r="AD34" i="1" s="1"/>
  <c r="T63" i="1"/>
  <c r="W63" i="1" s="1"/>
  <c r="T28" i="1"/>
  <c r="S56" i="1"/>
  <c r="T34" i="1"/>
  <c r="W34" i="1" s="1"/>
  <c r="AB31" i="1"/>
  <c r="T31" i="1"/>
  <c r="W31" i="1" s="1"/>
  <c r="T55" i="1"/>
  <c r="W55" i="1" s="1"/>
  <c r="T87" i="1"/>
  <c r="W87" i="1" s="1"/>
  <c r="X91" i="1"/>
  <c r="P91" i="1"/>
  <c r="T66" i="1"/>
  <c r="W66" i="1" s="1"/>
  <c r="T69" i="1"/>
  <c r="W69" i="1" s="1"/>
  <c r="AC91" i="1"/>
  <c r="Y91" i="1"/>
  <c r="S91" i="1"/>
  <c r="H91" i="1"/>
  <c r="AA56" i="1"/>
  <c r="R56" i="1"/>
  <c r="I73" i="1"/>
  <c r="L73" i="1" s="1"/>
  <c r="T76" i="1"/>
  <c r="W76" i="1" s="1"/>
  <c r="AB91" i="1"/>
  <c r="R91" i="1"/>
  <c r="G91" i="1"/>
  <c r="AA91" i="1"/>
  <c r="I90" i="1"/>
  <c r="L90" i="1" s="1"/>
  <c r="Z91" i="1"/>
  <c r="W28" i="1"/>
  <c r="O91" i="1"/>
  <c r="T90" i="1"/>
  <c r="W90" i="1" s="1"/>
  <c r="T51" i="1"/>
  <c r="W51" i="1" s="1"/>
  <c r="F91" i="1"/>
  <c r="K91" i="1"/>
  <c r="Q91" i="1"/>
  <c r="H56" i="1"/>
  <c r="G56" i="1"/>
  <c r="V56" i="1"/>
  <c r="V91" i="1"/>
  <c r="U91" i="1"/>
  <c r="AB28" i="1"/>
  <c r="AD51" i="1"/>
  <c r="Z56" i="1"/>
  <c r="AC56" i="1"/>
  <c r="M91" i="1"/>
  <c r="AB55" i="1"/>
  <c r="J91" i="1"/>
  <c r="M14" i="1"/>
  <c r="K14" i="1"/>
  <c r="K56" i="1" s="1"/>
  <c r="J14" i="1"/>
  <c r="M19" i="1"/>
  <c r="U19" i="1"/>
  <c r="Q19" i="1"/>
  <c r="P19" i="1"/>
  <c r="J19" i="1"/>
  <c r="F19" i="1"/>
  <c r="E19" i="1"/>
  <c r="Y14" i="1"/>
  <c r="Y56" i="1" s="1"/>
  <c r="X14" i="1"/>
  <c r="Q14" i="1"/>
  <c r="P14" i="1"/>
  <c r="F14" i="1"/>
  <c r="E14" i="1"/>
  <c r="H102" i="1" l="1"/>
  <c r="E56" i="1"/>
  <c r="AB14" i="1"/>
  <c r="AD14" i="1" s="1"/>
  <c r="AC102" i="1"/>
  <c r="P56" i="1"/>
  <c r="Z102" i="1"/>
  <c r="N73" i="1"/>
  <c r="X56" i="1"/>
  <c r="AB56" i="1" s="1"/>
  <c r="AD56" i="1" s="1"/>
  <c r="R102" i="1"/>
  <c r="Y102" i="1"/>
  <c r="N90" i="1"/>
  <c r="T91" i="1"/>
  <c r="W91" i="1" s="1"/>
  <c r="M56" i="1"/>
  <c r="M102" i="1" s="1"/>
  <c r="K102" i="1"/>
  <c r="J56" i="1"/>
  <c r="U56" i="1"/>
  <c r="Q56" i="1"/>
  <c r="Q102" i="1" s="1"/>
  <c r="F56" i="1"/>
  <c r="D87" i="1"/>
  <c r="D69" i="1"/>
  <c r="D63" i="1"/>
  <c r="O100" i="1"/>
  <c r="D100" i="1"/>
  <c r="O95" i="1"/>
  <c r="D95" i="1"/>
  <c r="D55" i="1"/>
  <c r="D51" i="1"/>
  <c r="D31" i="1"/>
  <c r="D28" i="1"/>
  <c r="D22" i="1"/>
  <c r="O19" i="1"/>
  <c r="T19" i="1" s="1"/>
  <c r="W19" i="1" s="1"/>
  <c r="D19" i="1"/>
  <c r="I19" i="1" s="1"/>
  <c r="O14" i="1"/>
  <c r="D14" i="1"/>
  <c r="I14" i="1" s="1"/>
  <c r="I28" i="1" l="1"/>
  <c r="L28" i="1" s="1"/>
  <c r="I87" i="1"/>
  <c r="L87" i="1" s="1"/>
  <c r="I55" i="1"/>
  <c r="N55" i="1" s="1"/>
  <c r="I22" i="1"/>
  <c r="L22" i="1" s="1"/>
  <c r="I51" i="1"/>
  <c r="L51" i="1" s="1"/>
  <c r="O56" i="1"/>
  <c r="T56" i="1" s="1"/>
  <c r="W56" i="1" s="1"/>
  <c r="I95" i="1"/>
  <c r="N95" i="1" s="1"/>
  <c r="T100" i="1"/>
  <c r="W100" i="1" s="1"/>
  <c r="I63" i="1"/>
  <c r="L63" i="1" s="1"/>
  <c r="I31" i="1"/>
  <c r="N31" i="1" s="1"/>
  <c r="I69" i="1"/>
  <c r="N69" i="1" s="1"/>
  <c r="W95" i="1"/>
  <c r="I100" i="1"/>
  <c r="L100" i="1" s="1"/>
  <c r="N19" i="1"/>
  <c r="L19" i="1"/>
  <c r="T14" i="1"/>
  <c r="W14" i="1" s="1"/>
  <c r="L14" i="1"/>
  <c r="N14" i="1"/>
  <c r="D101" i="1"/>
  <c r="O101" i="1"/>
  <c r="U101" i="1"/>
  <c r="N22" i="1" l="1"/>
  <c r="N28" i="1"/>
  <c r="N51" i="1"/>
  <c r="N87" i="1"/>
  <c r="N63" i="1"/>
  <c r="N100" i="1"/>
  <c r="L69" i="1"/>
  <c r="L55" i="1"/>
  <c r="I101" i="1"/>
  <c r="L101" i="1" s="1"/>
  <c r="L31" i="1"/>
  <c r="E66" i="1"/>
  <c r="D66" i="1"/>
  <c r="N101" i="1" l="1"/>
  <c r="I66" i="1"/>
  <c r="L66" i="1" s="1"/>
  <c r="N66" i="1"/>
  <c r="E63" i="1"/>
  <c r="E91" i="1" s="1"/>
  <c r="P102" i="1" l="1"/>
  <c r="E102" i="1"/>
  <c r="S101" i="1" l="1"/>
  <c r="T101" i="1" l="1"/>
  <c r="W101" i="1" s="1"/>
  <c r="S102" i="1"/>
  <c r="V102" i="1"/>
  <c r="AA102" i="1"/>
  <c r="X102" i="1"/>
  <c r="AB102" i="1" l="1"/>
  <c r="AD102" i="1"/>
  <c r="D76" i="1" l="1"/>
  <c r="D34" i="1"/>
  <c r="D56" i="1" l="1"/>
  <c r="I34" i="1"/>
  <c r="D91" i="1"/>
  <c r="I76" i="1"/>
  <c r="J102" i="1"/>
  <c r="F102" i="1"/>
  <c r="U102" i="1"/>
  <c r="O102" i="1"/>
  <c r="I91" i="1" l="1"/>
  <c r="I56" i="1"/>
  <c r="L56" i="1" s="1"/>
  <c r="L91" i="1"/>
  <c r="N91" i="1"/>
  <c r="D102" i="1"/>
  <c r="N34" i="1"/>
  <c r="L34" i="1"/>
  <c r="N76" i="1"/>
  <c r="L76" i="1"/>
  <c r="T102" i="1"/>
  <c r="W102" i="1" s="1"/>
  <c r="G102" i="1"/>
  <c r="N56" i="1" l="1"/>
  <c r="I102" i="1"/>
  <c r="L102" i="1" s="1"/>
  <c r="N102" i="1" l="1"/>
</calcChain>
</file>

<file path=xl/sharedStrings.xml><?xml version="1.0" encoding="utf-8"?>
<sst xmlns="http://schemas.openxmlformats.org/spreadsheetml/2006/main" count="221" uniqueCount="153">
  <si>
    <t>№</t>
  </si>
  <si>
    <t>Всего</t>
  </si>
  <si>
    <t>Бакалавриат</t>
  </si>
  <si>
    <t xml:space="preserve">Всего </t>
  </si>
  <si>
    <t>Наименование специальности</t>
  </si>
  <si>
    <t>Ветеринария</t>
  </si>
  <si>
    <t>1.       </t>
  </si>
  <si>
    <t>Бизнес, управление и право</t>
  </si>
  <si>
    <t>Естественные науки, математика и статистика</t>
  </si>
  <si>
    <t>Информационно-коммуникационные технологии</t>
  </si>
  <si>
    <t>Инженерные, обрабатывающие и строительные отрасли</t>
  </si>
  <si>
    <t>Услуги</t>
  </si>
  <si>
    <t>Магистратура</t>
  </si>
  <si>
    <t>Всего по бакалавриату</t>
  </si>
  <si>
    <t>Всего по магистратуре</t>
  </si>
  <si>
    <t>Докторантура</t>
  </si>
  <si>
    <t>Всего по докторантуре</t>
  </si>
  <si>
    <t>Всего по университету</t>
  </si>
  <si>
    <t>1.</t>
  </si>
  <si>
    <t>Сельское хозяйство и биоресурсы</t>
  </si>
  <si>
    <t>Трудо-устроено всего</t>
  </si>
  <si>
    <t>%</t>
  </si>
  <si>
    <t>Из них- грантников</t>
  </si>
  <si>
    <t>Трудо-устроено- грантиков</t>
  </si>
  <si>
    <t>из них Серпин</t>
  </si>
  <si>
    <t>Трудоустроено Серпин</t>
  </si>
  <si>
    <t>Педагогические науки</t>
  </si>
  <si>
    <t>Подлежащих отработке</t>
  </si>
  <si>
    <t>Бизнес, экономика и управление</t>
  </si>
  <si>
    <t>1.                     </t>
  </si>
  <si>
    <t>Агрономия</t>
  </si>
  <si>
    <t>Почвоведение и агрохимия</t>
  </si>
  <si>
    <t>Лесные ресурсы и лесоводство</t>
  </si>
  <si>
    <t>Защита и карантин растений</t>
  </si>
  <si>
    <t>Технология производства продуктов животноводства</t>
  </si>
  <si>
    <t>Аквакультура и водные биоресурсы</t>
  </si>
  <si>
    <t>Аграрная техника и технология</t>
  </si>
  <si>
    <t xml:space="preserve">Ветеринарная медицина </t>
  </si>
  <si>
    <t>Ветеринарная санитария</t>
  </si>
  <si>
    <t>Начальная военная подготовка</t>
  </si>
  <si>
    <t>Экономика</t>
  </si>
  <si>
    <t>Финансы</t>
  </si>
  <si>
    <t>Менеджмент</t>
  </si>
  <si>
    <t>Учет и налогообложение</t>
  </si>
  <si>
    <t>Промышленная экология</t>
  </si>
  <si>
    <t>Информационные системы</t>
  </si>
  <si>
    <t>Нефтегазовое дело</t>
  </si>
  <si>
    <t>Машиностроение</t>
  </si>
  <si>
    <t>Электроснабжение</t>
  </si>
  <si>
    <t>Технология перерабатывающих производств (по отраслям)</t>
  </si>
  <si>
    <t>Строительство</t>
  </si>
  <si>
    <t>Производство строительных материалов, изделий и конструкций</t>
  </si>
  <si>
    <t xml:space="preserve">Стандартизация, сертификация и метрология </t>
  </si>
  <si>
    <t>Землеустройство</t>
  </si>
  <si>
    <t>Кадастр</t>
  </si>
  <si>
    <t>Мехатроника</t>
  </si>
  <si>
    <t>6В07303</t>
  </si>
  <si>
    <t>Производство пищевых продуктов</t>
  </si>
  <si>
    <t>Автомобили и автомобильное хозяйство</t>
  </si>
  <si>
    <t>Машины и оборудования добывающих отраслей</t>
  </si>
  <si>
    <t>Безопасность жизнедеятельности на производстве</t>
  </si>
  <si>
    <t>Организация перевозок, движения и эксплуатация транспорта</t>
  </si>
  <si>
    <t>Биотехнология</t>
  </si>
  <si>
    <t>Информационные системы и технологии</t>
  </si>
  <si>
    <t>Химическая инженерия и процессы</t>
  </si>
  <si>
    <t>Строительная инженерия</t>
  </si>
  <si>
    <t>Пищевая безопасность</t>
  </si>
  <si>
    <t>Технология производств продуктов животноводства</t>
  </si>
  <si>
    <t>6В08400</t>
  </si>
  <si>
    <t>5В120100</t>
  </si>
  <si>
    <t>5В120200</t>
  </si>
  <si>
    <t>6В091400</t>
  </si>
  <si>
    <t>5В010400</t>
  </si>
  <si>
    <t>5В050600</t>
  </si>
  <si>
    <t>5В050900</t>
  </si>
  <si>
    <t>6В04102</t>
  </si>
  <si>
    <t>6В05200</t>
  </si>
  <si>
    <t>6В07101</t>
  </si>
  <si>
    <t>5В073000</t>
  </si>
  <si>
    <t>6В07500</t>
  </si>
  <si>
    <t>6В07302</t>
  </si>
  <si>
    <t>6В07104</t>
  </si>
  <si>
    <t>6В07200</t>
  </si>
  <si>
    <t>6В07105</t>
  </si>
  <si>
    <t>6В07102</t>
  </si>
  <si>
    <t>6В11200</t>
  </si>
  <si>
    <t>5В090100</t>
  </si>
  <si>
    <t>7М08400</t>
  </si>
  <si>
    <t>7М08700</t>
  </si>
  <si>
    <t>7М09100</t>
  </si>
  <si>
    <t>7М05200</t>
  </si>
  <si>
    <t>7М05100</t>
  </si>
  <si>
    <t>7М07101</t>
  </si>
  <si>
    <t>7М07100</t>
  </si>
  <si>
    <t>7М07105</t>
  </si>
  <si>
    <t>7М07201</t>
  </si>
  <si>
    <t>7М07301</t>
  </si>
  <si>
    <t>7М07302</t>
  </si>
  <si>
    <t>7М11200</t>
  </si>
  <si>
    <t>8D09100</t>
  </si>
  <si>
    <t>8D08200</t>
  </si>
  <si>
    <t>5В0507006В04101</t>
  </si>
  <si>
    <t>5В0703005В06100</t>
  </si>
  <si>
    <t>5В0708006В07202</t>
  </si>
  <si>
    <t>5В0712006В07103</t>
  </si>
  <si>
    <t>7М041007М04110</t>
  </si>
  <si>
    <t>7М072027М07212</t>
  </si>
  <si>
    <t>7М073007М07310</t>
  </si>
  <si>
    <t>шифр</t>
  </si>
  <si>
    <t>Эдвайзер</t>
  </si>
  <si>
    <t>Нургалиева  Гулбарам Кикбаевна</t>
  </si>
  <si>
    <t>Кожахметова Айнат Насипкалиевна</t>
  </si>
  <si>
    <t>Каиргалиев Есен Каиргалиевич</t>
  </si>
  <si>
    <t>Елеугалиева Нурлыгул Жанболатовна</t>
  </si>
  <si>
    <t>Абдешова Альберта Шынболатовна</t>
  </si>
  <si>
    <t>Купешева Алтынай Сахипкереевна</t>
  </si>
  <si>
    <t>Имангалиев Ансарбек Сабыргалиевич</t>
  </si>
  <si>
    <t>Махашева Сымбат Салимовна</t>
  </si>
  <si>
    <t>Диярова Лунара Бакытжановна</t>
  </si>
  <si>
    <t>Нажмеденова Самал Ербулатовна</t>
  </si>
  <si>
    <t>Шингужиева Алтынай Бакытжановна</t>
  </si>
  <si>
    <t>Утегалиева Нургуль Хабибуловна</t>
  </si>
  <si>
    <t>в т.ч. Женщин</t>
  </si>
  <si>
    <t>в т.ч.женщин</t>
  </si>
  <si>
    <t>труд-но по спец-ти</t>
  </si>
  <si>
    <t>Ибраев Адиль Серикович</t>
  </si>
  <si>
    <t>армия</t>
  </si>
  <si>
    <t>беременные и родившие</t>
  </si>
  <si>
    <t>маг-ра</t>
  </si>
  <si>
    <t>7М08100</t>
  </si>
  <si>
    <t>7М06100</t>
  </si>
  <si>
    <t>6В08100</t>
  </si>
  <si>
    <t>6В08102</t>
  </si>
  <si>
    <t>6В08300</t>
  </si>
  <si>
    <t>6В08101</t>
  </si>
  <si>
    <t>6В07201</t>
  </si>
  <si>
    <t>7М07203</t>
  </si>
  <si>
    <t>7М08200</t>
  </si>
  <si>
    <t>8В08100</t>
  </si>
  <si>
    <t>8D08100</t>
  </si>
  <si>
    <t>6В07203</t>
  </si>
  <si>
    <t>6В07100</t>
  </si>
  <si>
    <t>6В07300</t>
  </si>
  <si>
    <t>6В08200</t>
  </si>
  <si>
    <t>6В08700</t>
  </si>
  <si>
    <t>Есмағамбет Рита Өмірзаковна</t>
  </si>
  <si>
    <t>Жаксыгалиева Дарига Сериккалиевна</t>
  </si>
  <si>
    <t>Булатов Олжас Кантемирович</t>
  </si>
  <si>
    <t>Лелеш Наталья Валерьевна</t>
  </si>
  <si>
    <t>Камал Еркін Бақытжанұлы</t>
  </si>
  <si>
    <t>Мухамбетжанова Карлыгаш Турарбековна</t>
  </si>
  <si>
    <t>Мелекова Асель Талгатовна</t>
  </si>
  <si>
    <t>Сводная таблица: Сведения о трудоустройстве выпускников университета за 2022-2023 учебный год (по состоянию на 29.03.2024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</si>
</sst>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sz val="26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>
      <alignment horizontal="center"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2" fontId="2" fillId="5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2"/>
  <sheetViews>
    <sheetView tabSelected="1" view="pageBreakPreview" topLeftCell="A91" zoomScale="37" zoomScaleNormal="100" zoomScaleSheetLayoutView="37" workbookViewId="0">
      <selection activeCell="S104" sqref="S104"/>
    </sheetView>
  </sheetViews>
  <sheetFormatPr defaultColWidth="10.7109375" defaultRowHeight="30.75" x14ac:dyDescent="0.45"/>
  <cols>
    <col min="1" max="1" width="10.7109375" style="3"/>
    <col min="2" max="2" width="17.140625" style="4" customWidth="1"/>
    <col min="3" max="3" width="60.140625" style="1" customWidth="1"/>
    <col min="4" max="4" width="26.42578125" style="5" customWidth="1"/>
    <col min="5" max="5" width="10.28515625" style="5" customWidth="1"/>
    <col min="6" max="6" width="15.28515625" style="3" customWidth="1"/>
    <col min="7" max="7" width="11.7109375" style="10" customWidth="1"/>
    <col min="8" max="8" width="10" style="3" customWidth="1"/>
    <col min="9" max="9" width="15.85546875" style="6" customWidth="1"/>
    <col min="10" max="10" width="12.85546875" style="123" customWidth="1"/>
    <col min="11" max="11" width="17.28515625" style="3" customWidth="1"/>
    <col min="12" max="12" width="20.5703125" style="66" customWidth="1"/>
    <col min="13" max="13" width="16.28515625" style="11" customWidth="1"/>
    <col min="14" max="14" width="28.85546875" style="8" customWidth="1"/>
    <col min="15" max="15" width="20.7109375" style="5" customWidth="1"/>
    <col min="16" max="16" width="11.140625" style="5" customWidth="1"/>
    <col min="17" max="17" width="13.5703125" style="5" customWidth="1"/>
    <col min="18" max="18" width="11.5703125" style="5" customWidth="1"/>
    <col min="19" max="19" width="12" style="3" customWidth="1"/>
    <col min="20" max="20" width="20.7109375" style="3" customWidth="1"/>
    <col min="21" max="21" width="20.7109375" style="123" customWidth="1"/>
    <col min="22" max="22" width="19.5703125" style="3" customWidth="1"/>
    <col min="23" max="23" width="16.5703125" style="8" customWidth="1"/>
    <col min="24" max="24" width="13.7109375" style="5" customWidth="1"/>
    <col min="25" max="25" width="13.5703125" style="5" customWidth="1"/>
    <col min="26" max="26" width="13.85546875" style="5" customWidth="1"/>
    <col min="27" max="27" width="12.5703125" style="3" customWidth="1"/>
    <col min="28" max="28" width="20.7109375" style="3" customWidth="1"/>
    <col min="29" max="29" width="20.7109375" style="7" customWidth="1"/>
    <col min="30" max="30" width="15.28515625" style="9" customWidth="1"/>
    <col min="31" max="31" width="39.5703125" style="3" customWidth="1"/>
    <col min="32" max="16384" width="10.7109375" style="1"/>
  </cols>
  <sheetData>
    <row r="1" spans="1:32" ht="50.25" customHeight="1" thickBot="1" x14ac:dyDescent="0.5">
      <c r="A1" s="67" t="s">
        <v>152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</row>
    <row r="2" spans="1:32" ht="33" x14ac:dyDescent="0.45">
      <c r="A2" s="78" t="s">
        <v>0</v>
      </c>
      <c r="B2" s="81" t="s">
        <v>108</v>
      </c>
      <c r="C2" s="81" t="s">
        <v>4</v>
      </c>
      <c r="D2" s="84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16"/>
    </row>
    <row r="3" spans="1:32" ht="198" x14ac:dyDescent="0.45">
      <c r="A3" s="79"/>
      <c r="B3" s="82"/>
      <c r="C3" s="82"/>
      <c r="D3" s="17" t="s">
        <v>1</v>
      </c>
      <c r="E3" s="17" t="s">
        <v>122</v>
      </c>
      <c r="F3" s="18" t="s">
        <v>127</v>
      </c>
      <c r="G3" s="18" t="s">
        <v>126</v>
      </c>
      <c r="H3" s="18" t="s">
        <v>128</v>
      </c>
      <c r="I3" s="18" t="s">
        <v>27</v>
      </c>
      <c r="J3" s="105" t="s">
        <v>20</v>
      </c>
      <c r="K3" s="17" t="s">
        <v>122</v>
      </c>
      <c r="L3" s="63" t="s">
        <v>21</v>
      </c>
      <c r="M3" s="17" t="s">
        <v>124</v>
      </c>
      <c r="N3" s="19" t="s">
        <v>21</v>
      </c>
      <c r="O3" s="17" t="s">
        <v>22</v>
      </c>
      <c r="P3" s="17" t="s">
        <v>122</v>
      </c>
      <c r="Q3" s="18" t="s">
        <v>127</v>
      </c>
      <c r="R3" s="18" t="s">
        <v>126</v>
      </c>
      <c r="S3" s="18" t="s">
        <v>128</v>
      </c>
      <c r="T3" s="18" t="s">
        <v>27</v>
      </c>
      <c r="U3" s="105" t="s">
        <v>23</v>
      </c>
      <c r="V3" s="18" t="s">
        <v>123</v>
      </c>
      <c r="W3" s="19" t="s">
        <v>21</v>
      </c>
      <c r="X3" s="17" t="s">
        <v>24</v>
      </c>
      <c r="Y3" s="18" t="s">
        <v>127</v>
      </c>
      <c r="Z3" s="18" t="s">
        <v>126</v>
      </c>
      <c r="AA3" s="18" t="s">
        <v>128</v>
      </c>
      <c r="AB3" s="18" t="s">
        <v>27</v>
      </c>
      <c r="AC3" s="18" t="s">
        <v>25</v>
      </c>
      <c r="AD3" s="20" t="s">
        <v>21</v>
      </c>
      <c r="AE3" s="21" t="s">
        <v>109</v>
      </c>
    </row>
    <row r="4" spans="1:32" ht="33" x14ac:dyDescent="0.45">
      <c r="A4" s="80"/>
      <c r="B4" s="83"/>
      <c r="C4" s="83"/>
      <c r="D4" s="17">
        <v>3</v>
      </c>
      <c r="E4" s="17"/>
      <c r="F4" s="18">
        <v>4</v>
      </c>
      <c r="G4" s="18">
        <v>5</v>
      </c>
      <c r="H4" s="18"/>
      <c r="I4" s="18"/>
      <c r="J4" s="105">
        <v>6</v>
      </c>
      <c r="K4" s="18"/>
      <c r="L4" s="63">
        <v>7</v>
      </c>
      <c r="M4" s="17"/>
      <c r="N4" s="19"/>
      <c r="O4" s="17">
        <v>8</v>
      </c>
      <c r="P4" s="17"/>
      <c r="Q4" s="17"/>
      <c r="R4" s="17"/>
      <c r="S4" s="18">
        <v>9</v>
      </c>
      <c r="T4" s="18">
        <v>10</v>
      </c>
      <c r="U4" s="105">
        <v>11</v>
      </c>
      <c r="V4" s="18"/>
      <c r="W4" s="19">
        <v>12</v>
      </c>
      <c r="X4" s="17">
        <v>13</v>
      </c>
      <c r="Y4" s="17"/>
      <c r="Z4" s="17"/>
      <c r="AA4" s="18">
        <v>14</v>
      </c>
      <c r="AB4" s="18">
        <v>15</v>
      </c>
      <c r="AC4" s="18">
        <v>16</v>
      </c>
      <c r="AD4" s="20">
        <v>17</v>
      </c>
      <c r="AE4" s="21"/>
    </row>
    <row r="5" spans="1:32" ht="33" x14ac:dyDescent="0.45">
      <c r="A5" s="95" t="s">
        <v>2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7"/>
    </row>
    <row r="6" spans="1:32" ht="33" x14ac:dyDescent="0.45">
      <c r="A6" s="95" t="s">
        <v>19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7"/>
    </row>
    <row r="7" spans="1:32" ht="66" x14ac:dyDescent="0.45">
      <c r="A7" s="21">
        <v>1</v>
      </c>
      <c r="B7" s="22" t="s">
        <v>131</v>
      </c>
      <c r="C7" s="23" t="s">
        <v>30</v>
      </c>
      <c r="D7" s="18">
        <v>36</v>
      </c>
      <c r="E7" s="18">
        <v>27</v>
      </c>
      <c r="F7" s="18">
        <v>5</v>
      </c>
      <c r="G7" s="18"/>
      <c r="H7" s="18"/>
      <c r="I7" s="18">
        <f t="shared" ref="I7:I14" si="0">D7-F7-G7-H7</f>
        <v>31</v>
      </c>
      <c r="J7" s="105">
        <v>31</v>
      </c>
      <c r="K7" s="18">
        <v>22</v>
      </c>
      <c r="L7" s="63">
        <f>J7/I7*100</f>
        <v>100</v>
      </c>
      <c r="M7" s="18">
        <v>17</v>
      </c>
      <c r="N7" s="19">
        <f>M7/I7*100</f>
        <v>54.838709677419352</v>
      </c>
      <c r="O7" s="18">
        <v>28</v>
      </c>
      <c r="P7" s="18">
        <v>23</v>
      </c>
      <c r="Q7" s="18">
        <v>4</v>
      </c>
      <c r="R7" s="18"/>
      <c r="S7" s="18"/>
      <c r="T7" s="18">
        <f>O7-Q7-R7-S7</f>
        <v>24</v>
      </c>
      <c r="U7" s="105">
        <v>24</v>
      </c>
      <c r="V7" s="18">
        <v>19</v>
      </c>
      <c r="W7" s="19">
        <f>U7/T7*100</f>
        <v>100</v>
      </c>
      <c r="X7" s="18"/>
      <c r="Y7" s="18"/>
      <c r="Z7" s="18"/>
      <c r="AA7" s="18"/>
      <c r="AB7" s="18">
        <f>X7-Y7-Z7-AA7</f>
        <v>0</v>
      </c>
      <c r="AC7" s="18"/>
      <c r="AD7" s="20"/>
      <c r="AE7" s="87" t="s">
        <v>110</v>
      </c>
    </row>
    <row r="8" spans="1:32" ht="66" x14ac:dyDescent="0.45">
      <c r="A8" s="21">
        <v>2</v>
      </c>
      <c r="B8" s="18" t="s">
        <v>134</v>
      </c>
      <c r="C8" s="23" t="s">
        <v>31</v>
      </c>
      <c r="D8" s="18">
        <v>4</v>
      </c>
      <c r="E8" s="18">
        <v>4</v>
      </c>
      <c r="F8" s="18"/>
      <c r="G8" s="21"/>
      <c r="H8" s="21"/>
      <c r="I8" s="18">
        <f t="shared" si="0"/>
        <v>4</v>
      </c>
      <c r="J8" s="106">
        <v>4</v>
      </c>
      <c r="K8" s="21">
        <v>4</v>
      </c>
      <c r="L8" s="63">
        <f t="shared" ref="L8:L14" si="1">J8/I8*100</f>
        <v>100</v>
      </c>
      <c r="M8" s="18">
        <v>2</v>
      </c>
      <c r="N8" s="19">
        <f t="shared" ref="N8:N14" si="2">M8/I8*100</f>
        <v>50</v>
      </c>
      <c r="O8" s="21">
        <v>4</v>
      </c>
      <c r="P8" s="21">
        <v>4</v>
      </c>
      <c r="Q8" s="21"/>
      <c r="R8" s="21"/>
      <c r="S8" s="21"/>
      <c r="T8" s="18">
        <f t="shared" ref="T8:T14" si="3">O8-Q8-R8-S8</f>
        <v>4</v>
      </c>
      <c r="U8" s="106">
        <v>4</v>
      </c>
      <c r="V8" s="21">
        <v>4</v>
      </c>
      <c r="W8" s="19">
        <f t="shared" ref="W8:W14" si="4">U8/T8*100</f>
        <v>100</v>
      </c>
      <c r="X8" s="21"/>
      <c r="Y8" s="21"/>
      <c r="Z8" s="21"/>
      <c r="AA8" s="21"/>
      <c r="AB8" s="18">
        <f t="shared" ref="AB8:AB14" si="5">X8-Y8-Z8-AA8</f>
        <v>0</v>
      </c>
      <c r="AC8" s="21"/>
      <c r="AD8" s="20"/>
      <c r="AE8" s="82"/>
    </row>
    <row r="9" spans="1:32" ht="87.75" customHeight="1" x14ac:dyDescent="0.45">
      <c r="A9" s="18">
        <v>3</v>
      </c>
      <c r="B9" s="18" t="s">
        <v>132</v>
      </c>
      <c r="C9" s="23" t="s">
        <v>33</v>
      </c>
      <c r="D9" s="18">
        <v>17</v>
      </c>
      <c r="E9" s="18">
        <v>14</v>
      </c>
      <c r="F9" s="18">
        <v>2</v>
      </c>
      <c r="G9" s="18"/>
      <c r="H9" s="18"/>
      <c r="I9" s="18">
        <f t="shared" si="0"/>
        <v>15</v>
      </c>
      <c r="J9" s="105">
        <v>14</v>
      </c>
      <c r="K9" s="18">
        <v>11</v>
      </c>
      <c r="L9" s="63">
        <f t="shared" si="1"/>
        <v>93.333333333333329</v>
      </c>
      <c r="M9" s="18">
        <v>10</v>
      </c>
      <c r="N9" s="19">
        <f t="shared" si="2"/>
        <v>66.666666666666657</v>
      </c>
      <c r="O9" s="18">
        <v>16</v>
      </c>
      <c r="P9" s="18">
        <v>13</v>
      </c>
      <c r="Q9" s="18">
        <v>2</v>
      </c>
      <c r="R9" s="18"/>
      <c r="S9" s="18"/>
      <c r="T9" s="18">
        <f t="shared" si="3"/>
        <v>14</v>
      </c>
      <c r="U9" s="105">
        <v>13</v>
      </c>
      <c r="V9" s="18">
        <v>10</v>
      </c>
      <c r="W9" s="19">
        <f t="shared" si="4"/>
        <v>92.857142857142861</v>
      </c>
      <c r="X9" s="18"/>
      <c r="Y9" s="18"/>
      <c r="Z9" s="18"/>
      <c r="AA9" s="18"/>
      <c r="AB9" s="18">
        <f t="shared" si="5"/>
        <v>0</v>
      </c>
      <c r="AC9" s="18"/>
      <c r="AD9" s="20"/>
      <c r="AE9" s="82"/>
    </row>
    <row r="10" spans="1:32" ht="66" x14ac:dyDescent="0.45">
      <c r="A10" s="21">
        <v>4</v>
      </c>
      <c r="B10" s="18" t="s">
        <v>133</v>
      </c>
      <c r="C10" s="23" t="s">
        <v>32</v>
      </c>
      <c r="D10" s="18">
        <v>38</v>
      </c>
      <c r="E10" s="18">
        <v>16</v>
      </c>
      <c r="F10" s="18">
        <v>1</v>
      </c>
      <c r="G10" s="21">
        <v>1</v>
      </c>
      <c r="H10" s="21">
        <v>1</v>
      </c>
      <c r="I10" s="18">
        <f t="shared" si="0"/>
        <v>35</v>
      </c>
      <c r="J10" s="106">
        <v>28</v>
      </c>
      <c r="K10" s="21">
        <v>13</v>
      </c>
      <c r="L10" s="63">
        <f t="shared" si="1"/>
        <v>80</v>
      </c>
      <c r="M10" s="18">
        <v>19</v>
      </c>
      <c r="N10" s="19">
        <f t="shared" si="2"/>
        <v>54.285714285714285</v>
      </c>
      <c r="O10" s="21">
        <v>31</v>
      </c>
      <c r="P10" s="21">
        <v>12</v>
      </c>
      <c r="Q10" s="21">
        <v>1</v>
      </c>
      <c r="R10" s="21">
        <v>1</v>
      </c>
      <c r="S10" s="21">
        <v>1</v>
      </c>
      <c r="T10" s="18">
        <f t="shared" si="3"/>
        <v>28</v>
      </c>
      <c r="U10" s="106">
        <v>22</v>
      </c>
      <c r="V10" s="21">
        <v>9</v>
      </c>
      <c r="W10" s="19">
        <f t="shared" si="4"/>
        <v>78.571428571428569</v>
      </c>
      <c r="X10" s="21">
        <v>9</v>
      </c>
      <c r="Y10" s="21">
        <v>1</v>
      </c>
      <c r="Z10" s="21"/>
      <c r="AA10" s="21">
        <v>1</v>
      </c>
      <c r="AB10" s="18">
        <f t="shared" si="5"/>
        <v>7</v>
      </c>
      <c r="AC10" s="21">
        <v>6</v>
      </c>
      <c r="AD10" s="20">
        <f t="shared" ref="AD10:AD14" si="6">AC10/AB10*100</f>
        <v>85.714285714285708</v>
      </c>
      <c r="AE10" s="83"/>
    </row>
    <row r="11" spans="1:32" ht="99" x14ac:dyDescent="0.45">
      <c r="A11" s="21">
        <v>5</v>
      </c>
      <c r="B11" s="18" t="s">
        <v>143</v>
      </c>
      <c r="C11" s="23" t="s">
        <v>34</v>
      </c>
      <c r="D11" s="18">
        <v>18</v>
      </c>
      <c r="E11" s="18">
        <v>8</v>
      </c>
      <c r="F11" s="18">
        <v>2</v>
      </c>
      <c r="G11" s="18"/>
      <c r="H11" s="18"/>
      <c r="I11" s="18">
        <f t="shared" si="0"/>
        <v>16</v>
      </c>
      <c r="J11" s="105">
        <v>14</v>
      </c>
      <c r="K11" s="18">
        <v>5</v>
      </c>
      <c r="L11" s="63">
        <f t="shared" si="1"/>
        <v>87.5</v>
      </c>
      <c r="M11" s="18">
        <v>10</v>
      </c>
      <c r="N11" s="19">
        <f>M11/I11*100</f>
        <v>62.5</v>
      </c>
      <c r="O11" s="18">
        <v>13</v>
      </c>
      <c r="P11" s="18">
        <v>8</v>
      </c>
      <c r="Q11" s="18">
        <v>2</v>
      </c>
      <c r="R11" s="18"/>
      <c r="S11" s="18"/>
      <c r="T11" s="18">
        <f t="shared" si="3"/>
        <v>11</v>
      </c>
      <c r="U11" s="105">
        <v>10</v>
      </c>
      <c r="V11" s="18">
        <v>5</v>
      </c>
      <c r="W11" s="19">
        <f t="shared" si="4"/>
        <v>90.909090909090907</v>
      </c>
      <c r="X11" s="18"/>
      <c r="Y11" s="18"/>
      <c r="Z11" s="18"/>
      <c r="AA11" s="18"/>
      <c r="AB11" s="18">
        <f t="shared" si="5"/>
        <v>0</v>
      </c>
      <c r="AC11" s="18"/>
      <c r="AD11" s="20"/>
      <c r="AE11" s="68" t="s">
        <v>111</v>
      </c>
    </row>
    <row r="12" spans="1:32" ht="66" x14ac:dyDescent="0.45">
      <c r="A12" s="18">
        <v>6</v>
      </c>
      <c r="B12" s="18" t="s">
        <v>68</v>
      </c>
      <c r="C12" s="23" t="s">
        <v>35</v>
      </c>
      <c r="D12" s="18">
        <v>8</v>
      </c>
      <c r="E12" s="18">
        <v>4</v>
      </c>
      <c r="F12" s="18">
        <v>1</v>
      </c>
      <c r="G12" s="21"/>
      <c r="H12" s="21"/>
      <c r="I12" s="18">
        <f t="shared" si="0"/>
        <v>7</v>
      </c>
      <c r="J12" s="106">
        <v>6</v>
      </c>
      <c r="K12" s="21">
        <v>2</v>
      </c>
      <c r="L12" s="63">
        <f t="shared" si="1"/>
        <v>85.714285714285708</v>
      </c>
      <c r="M12" s="18">
        <v>4</v>
      </c>
      <c r="N12" s="19">
        <f t="shared" si="2"/>
        <v>57.142857142857139</v>
      </c>
      <c r="O12" s="21">
        <v>8</v>
      </c>
      <c r="P12" s="21">
        <v>3</v>
      </c>
      <c r="Q12" s="21">
        <v>1</v>
      </c>
      <c r="R12" s="21"/>
      <c r="S12" s="21"/>
      <c r="T12" s="18">
        <f t="shared" si="3"/>
        <v>7</v>
      </c>
      <c r="U12" s="106">
        <v>6</v>
      </c>
      <c r="V12" s="21">
        <v>2</v>
      </c>
      <c r="W12" s="19">
        <f t="shared" si="4"/>
        <v>85.714285714285708</v>
      </c>
      <c r="X12" s="21"/>
      <c r="Y12" s="21"/>
      <c r="Z12" s="21"/>
      <c r="AA12" s="21"/>
      <c r="AB12" s="18">
        <f t="shared" si="5"/>
        <v>0</v>
      </c>
      <c r="AC12" s="21"/>
      <c r="AD12" s="20"/>
      <c r="AE12" s="68"/>
    </row>
    <row r="13" spans="1:32" ht="99" x14ac:dyDescent="0.45">
      <c r="A13" s="21">
        <v>7</v>
      </c>
      <c r="B13" s="18" t="s">
        <v>144</v>
      </c>
      <c r="C13" s="23" t="s">
        <v>36</v>
      </c>
      <c r="D13" s="18">
        <v>11</v>
      </c>
      <c r="E13" s="18">
        <v>5</v>
      </c>
      <c r="F13" s="18">
        <v>2</v>
      </c>
      <c r="G13" s="18"/>
      <c r="H13" s="18"/>
      <c r="I13" s="18">
        <f t="shared" si="0"/>
        <v>9</v>
      </c>
      <c r="J13" s="105">
        <v>8</v>
      </c>
      <c r="K13" s="18">
        <v>2</v>
      </c>
      <c r="L13" s="63">
        <f t="shared" si="1"/>
        <v>88.888888888888886</v>
      </c>
      <c r="M13" s="18">
        <v>4</v>
      </c>
      <c r="N13" s="19">
        <f t="shared" si="2"/>
        <v>44.444444444444443</v>
      </c>
      <c r="O13" s="18">
        <v>11</v>
      </c>
      <c r="P13" s="18">
        <v>5</v>
      </c>
      <c r="Q13" s="18">
        <v>2</v>
      </c>
      <c r="R13" s="18"/>
      <c r="S13" s="18"/>
      <c r="T13" s="18">
        <f t="shared" si="3"/>
        <v>9</v>
      </c>
      <c r="U13" s="105">
        <v>8</v>
      </c>
      <c r="V13" s="21">
        <v>2</v>
      </c>
      <c r="W13" s="19">
        <f t="shared" si="4"/>
        <v>88.888888888888886</v>
      </c>
      <c r="X13" s="18"/>
      <c r="Y13" s="18"/>
      <c r="Z13" s="18"/>
      <c r="AA13" s="18"/>
      <c r="AB13" s="18">
        <f t="shared" si="5"/>
        <v>0</v>
      </c>
      <c r="AC13" s="18"/>
      <c r="AD13" s="20"/>
      <c r="AE13" s="18" t="s">
        <v>112</v>
      </c>
    </row>
    <row r="14" spans="1:32" s="2" customFormat="1" ht="51" customHeight="1" x14ac:dyDescent="0.4">
      <c r="A14" s="100" t="s">
        <v>1</v>
      </c>
      <c r="B14" s="100"/>
      <c r="C14" s="101"/>
      <c r="D14" s="24">
        <f>D13+D12+D11+D10+D9+D8+D7</f>
        <v>132</v>
      </c>
      <c r="E14" s="24">
        <f>E13+E12+E11+E10+E9+E8+E7</f>
        <v>78</v>
      </c>
      <c r="F14" s="24">
        <f>F13+F12+F11+F10+F9+F8+F7</f>
        <v>13</v>
      </c>
      <c r="G14" s="24">
        <f t="shared" ref="G14:H14" si="7">G13+G12+G11+G10+G9+G8+G7</f>
        <v>1</v>
      </c>
      <c r="H14" s="24">
        <f t="shared" si="7"/>
        <v>1</v>
      </c>
      <c r="I14" s="18">
        <f t="shared" si="0"/>
        <v>117</v>
      </c>
      <c r="J14" s="107">
        <f>J13+J12+J11+J10+J9+J8+J7</f>
        <v>105</v>
      </c>
      <c r="K14" s="24">
        <f>K13+K12+K11+K10+K9+K8+K7</f>
        <v>59</v>
      </c>
      <c r="L14" s="63">
        <f t="shared" si="1"/>
        <v>89.743589743589752</v>
      </c>
      <c r="M14" s="24">
        <f>M13+M12+M11+M10+M9+M8+M7</f>
        <v>66</v>
      </c>
      <c r="N14" s="19">
        <f t="shared" si="2"/>
        <v>56.410256410256409</v>
      </c>
      <c r="O14" s="24">
        <f>O13+O12+O11+O10+O9+O8+O7</f>
        <v>111</v>
      </c>
      <c r="P14" s="24">
        <f>P13+P12+P11+P10+P9+P8+P7</f>
        <v>68</v>
      </c>
      <c r="Q14" s="24">
        <f>Q13+Q12+Q11+Q10+Q9+Q8+Q7</f>
        <v>12</v>
      </c>
      <c r="R14" s="24">
        <f t="shared" ref="R14:S14" si="8">R13+R12+R11+R10+R9+R8+R7</f>
        <v>1</v>
      </c>
      <c r="S14" s="24">
        <f t="shared" si="8"/>
        <v>1</v>
      </c>
      <c r="T14" s="18">
        <f t="shared" si="3"/>
        <v>97</v>
      </c>
      <c r="U14" s="107">
        <f>U13+U12+U11+U10+U9+U8+U7</f>
        <v>87</v>
      </c>
      <c r="V14" s="24"/>
      <c r="W14" s="19">
        <f t="shared" si="4"/>
        <v>89.690721649484544</v>
      </c>
      <c r="X14" s="24">
        <f>X13+X12+X11+X10+X9+X8+X7</f>
        <v>9</v>
      </c>
      <c r="Y14" s="24">
        <f>Y13+Y12+Y11+Y10+Y9+Y8+Y7</f>
        <v>1</v>
      </c>
      <c r="Z14" s="24"/>
      <c r="AA14" s="24"/>
      <c r="AB14" s="18">
        <f t="shared" si="5"/>
        <v>8</v>
      </c>
      <c r="AC14" s="24">
        <f>AC13+AC12+AC11+AC10+AC9+AC8+AC7</f>
        <v>6</v>
      </c>
      <c r="AD14" s="20">
        <f t="shared" si="6"/>
        <v>75</v>
      </c>
      <c r="AE14" s="25"/>
      <c r="AF14" s="12"/>
    </row>
    <row r="15" spans="1:32" ht="33" x14ac:dyDescent="0.45">
      <c r="A15" s="98" t="s">
        <v>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9"/>
      <c r="AE15" s="26"/>
      <c r="AF15" s="13"/>
    </row>
    <row r="16" spans="1:32" ht="99" x14ac:dyDescent="0.45">
      <c r="A16" s="27">
        <v>1</v>
      </c>
      <c r="B16" s="27" t="s">
        <v>69</v>
      </c>
      <c r="C16" s="28" t="s">
        <v>37</v>
      </c>
      <c r="D16" s="29">
        <v>63</v>
      </c>
      <c r="E16" s="29">
        <v>25</v>
      </c>
      <c r="F16" s="29">
        <v>2</v>
      </c>
      <c r="G16" s="30"/>
      <c r="H16" s="30">
        <v>3</v>
      </c>
      <c r="I16" s="18">
        <f>D16-F16-G16-H16</f>
        <v>58</v>
      </c>
      <c r="J16" s="108">
        <v>49</v>
      </c>
      <c r="K16" s="29">
        <v>21</v>
      </c>
      <c r="L16" s="63">
        <f t="shared" ref="L16:L19" si="9">J16/I16*100</f>
        <v>84.482758620689651</v>
      </c>
      <c r="M16" s="29">
        <v>46</v>
      </c>
      <c r="N16" s="19">
        <f t="shared" ref="N16:N19" si="10">M16/I16*100</f>
        <v>79.310344827586206</v>
      </c>
      <c r="O16" s="29">
        <v>52</v>
      </c>
      <c r="P16" s="29">
        <v>22</v>
      </c>
      <c r="Q16" s="29">
        <v>2</v>
      </c>
      <c r="R16" s="29"/>
      <c r="S16" s="29">
        <v>3</v>
      </c>
      <c r="T16" s="18">
        <f t="shared" ref="T16:T19" si="11">O16-Q16-R16-S16</f>
        <v>47</v>
      </c>
      <c r="U16" s="108">
        <v>42</v>
      </c>
      <c r="V16" s="29">
        <v>16</v>
      </c>
      <c r="W16" s="19">
        <f t="shared" ref="W16:W19" si="12">U16/T16*100</f>
        <v>89.361702127659569</v>
      </c>
      <c r="X16" s="29"/>
      <c r="Y16" s="29"/>
      <c r="Z16" s="29"/>
      <c r="AA16" s="29"/>
      <c r="AB16" s="29"/>
      <c r="AC16" s="29"/>
      <c r="AD16" s="31"/>
      <c r="AE16" s="27" t="s">
        <v>113</v>
      </c>
      <c r="AF16" s="13"/>
    </row>
    <row r="17" spans="1:32" ht="99" x14ac:dyDescent="0.45">
      <c r="A17" s="27">
        <v>2</v>
      </c>
      <c r="B17" s="27" t="s">
        <v>70</v>
      </c>
      <c r="C17" s="32" t="s">
        <v>38</v>
      </c>
      <c r="D17" s="29">
        <v>21</v>
      </c>
      <c r="E17" s="29">
        <v>19</v>
      </c>
      <c r="F17" s="29">
        <v>3</v>
      </c>
      <c r="G17" s="30"/>
      <c r="H17" s="30">
        <v>1</v>
      </c>
      <c r="I17" s="18">
        <f>D17-F17-G17-H17</f>
        <v>17</v>
      </c>
      <c r="J17" s="108">
        <v>14</v>
      </c>
      <c r="K17" s="29">
        <v>8</v>
      </c>
      <c r="L17" s="63">
        <f t="shared" si="9"/>
        <v>82.35294117647058</v>
      </c>
      <c r="M17" s="29">
        <v>12</v>
      </c>
      <c r="N17" s="19">
        <f t="shared" si="10"/>
        <v>70.588235294117652</v>
      </c>
      <c r="O17" s="29">
        <v>14</v>
      </c>
      <c r="P17" s="29">
        <v>12</v>
      </c>
      <c r="Q17" s="29">
        <v>1</v>
      </c>
      <c r="R17" s="29"/>
      <c r="S17" s="29">
        <v>1</v>
      </c>
      <c r="T17" s="18">
        <f t="shared" si="11"/>
        <v>12</v>
      </c>
      <c r="U17" s="108">
        <v>12</v>
      </c>
      <c r="V17" s="29">
        <v>7</v>
      </c>
      <c r="W17" s="19">
        <f t="shared" si="12"/>
        <v>100</v>
      </c>
      <c r="X17" s="29"/>
      <c r="Y17" s="29"/>
      <c r="Z17" s="29"/>
      <c r="AA17" s="29"/>
      <c r="AB17" s="29"/>
      <c r="AC17" s="29"/>
      <c r="AD17" s="31"/>
      <c r="AE17" s="27" t="s">
        <v>113</v>
      </c>
      <c r="AF17" s="13"/>
    </row>
    <row r="18" spans="1:32" ht="99" x14ac:dyDescent="0.45">
      <c r="A18" s="27">
        <v>3</v>
      </c>
      <c r="B18" s="27" t="s">
        <v>71</v>
      </c>
      <c r="C18" s="32" t="s">
        <v>5</v>
      </c>
      <c r="D18" s="29">
        <v>5</v>
      </c>
      <c r="E18" s="29">
        <v>3</v>
      </c>
      <c r="F18" s="29">
        <v>1</v>
      </c>
      <c r="G18" s="30"/>
      <c r="H18" s="30"/>
      <c r="I18" s="18">
        <f>D18-F18-G18-H18</f>
        <v>4</v>
      </c>
      <c r="J18" s="108">
        <v>4</v>
      </c>
      <c r="K18" s="29">
        <v>2</v>
      </c>
      <c r="L18" s="63">
        <f t="shared" si="9"/>
        <v>100</v>
      </c>
      <c r="M18" s="29">
        <v>3</v>
      </c>
      <c r="N18" s="19">
        <f t="shared" si="10"/>
        <v>75</v>
      </c>
      <c r="O18" s="29">
        <v>1</v>
      </c>
      <c r="P18" s="29"/>
      <c r="Q18" s="29"/>
      <c r="R18" s="29"/>
      <c r="S18" s="29"/>
      <c r="T18" s="18">
        <f t="shared" si="11"/>
        <v>1</v>
      </c>
      <c r="U18" s="108">
        <v>1</v>
      </c>
      <c r="V18" s="29">
        <v>1</v>
      </c>
      <c r="W18" s="19">
        <f t="shared" si="12"/>
        <v>100</v>
      </c>
      <c r="X18" s="29"/>
      <c r="Y18" s="29"/>
      <c r="Z18" s="29"/>
      <c r="AA18" s="29"/>
      <c r="AB18" s="29"/>
      <c r="AC18" s="29"/>
      <c r="AD18" s="31"/>
      <c r="AE18" s="27" t="s">
        <v>113</v>
      </c>
      <c r="AF18" s="13"/>
    </row>
    <row r="19" spans="1:32" s="2" customFormat="1" ht="33" x14ac:dyDescent="0.4">
      <c r="A19" s="71" t="s">
        <v>1</v>
      </c>
      <c r="B19" s="72"/>
      <c r="C19" s="73"/>
      <c r="D19" s="33">
        <f>D17+D16+D18</f>
        <v>89</v>
      </c>
      <c r="E19" s="33">
        <f t="shared" ref="E19:F19" si="13">E17+E16+E18</f>
        <v>47</v>
      </c>
      <c r="F19" s="33">
        <f t="shared" si="13"/>
        <v>6</v>
      </c>
      <c r="G19" s="30"/>
      <c r="H19" s="33">
        <f t="shared" ref="H19" si="14">H17+H16+H18</f>
        <v>4</v>
      </c>
      <c r="I19" s="18">
        <f>D19-F19-G19-H19</f>
        <v>79</v>
      </c>
      <c r="J19" s="109">
        <f>J17+J16+J18</f>
        <v>67</v>
      </c>
      <c r="K19" s="33">
        <f>K17+K16+K18</f>
        <v>31</v>
      </c>
      <c r="L19" s="63">
        <f t="shared" si="9"/>
        <v>84.810126582278471</v>
      </c>
      <c r="M19" s="33">
        <f>M17+M16+M18</f>
        <v>61</v>
      </c>
      <c r="N19" s="19">
        <f t="shared" si="10"/>
        <v>77.215189873417728</v>
      </c>
      <c r="O19" s="33">
        <f>O17+O16+O18</f>
        <v>67</v>
      </c>
      <c r="P19" s="33">
        <f t="shared" ref="P19:S19" si="15">P17+P16+P18</f>
        <v>34</v>
      </c>
      <c r="Q19" s="33">
        <f t="shared" si="15"/>
        <v>3</v>
      </c>
      <c r="R19" s="33"/>
      <c r="S19" s="33">
        <f t="shared" si="15"/>
        <v>4</v>
      </c>
      <c r="T19" s="18">
        <f t="shared" si="11"/>
        <v>60</v>
      </c>
      <c r="U19" s="109">
        <f>U17+U16+U18</f>
        <v>55</v>
      </c>
      <c r="V19" s="33">
        <f>V17+V16+V18</f>
        <v>24</v>
      </c>
      <c r="W19" s="19">
        <f t="shared" si="12"/>
        <v>91.666666666666657</v>
      </c>
      <c r="X19" s="33"/>
      <c r="Y19" s="33"/>
      <c r="Z19" s="33"/>
      <c r="AA19" s="33"/>
      <c r="AB19" s="33"/>
      <c r="AC19" s="33"/>
      <c r="AD19" s="31"/>
      <c r="AE19" s="33"/>
      <c r="AF19" s="12"/>
    </row>
    <row r="20" spans="1:32" ht="33" x14ac:dyDescent="0.45">
      <c r="A20" s="76" t="s">
        <v>26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/>
      <c r="AE20" s="26"/>
    </row>
    <row r="21" spans="1:32" ht="66" x14ac:dyDescent="0.45">
      <c r="A21" s="27">
        <v>1</v>
      </c>
      <c r="B21" s="27" t="s">
        <v>72</v>
      </c>
      <c r="C21" s="34" t="s">
        <v>39</v>
      </c>
      <c r="D21" s="27">
        <v>28</v>
      </c>
      <c r="E21" s="27">
        <v>9</v>
      </c>
      <c r="F21" s="27">
        <v>2</v>
      </c>
      <c r="G21" s="30">
        <v>1</v>
      </c>
      <c r="H21" s="30"/>
      <c r="I21" s="18">
        <f>D21-F21-G21-H21</f>
        <v>25</v>
      </c>
      <c r="J21" s="110">
        <v>16</v>
      </c>
      <c r="K21" s="30">
        <v>2</v>
      </c>
      <c r="L21" s="63">
        <f t="shared" ref="L21:L22" si="16">J21/I21*100</f>
        <v>64</v>
      </c>
      <c r="M21" s="30">
        <v>14</v>
      </c>
      <c r="N21" s="19">
        <f t="shared" ref="N21:N22" si="17">M21/I21*100</f>
        <v>56.000000000000007</v>
      </c>
      <c r="O21" s="30"/>
      <c r="P21" s="30"/>
      <c r="Q21" s="30"/>
      <c r="R21" s="30"/>
      <c r="S21" s="30"/>
      <c r="T21" s="18"/>
      <c r="U21" s="110"/>
      <c r="V21" s="30"/>
      <c r="W21" s="19"/>
      <c r="X21" s="30"/>
      <c r="Y21" s="30"/>
      <c r="Z21" s="30"/>
      <c r="AA21" s="30"/>
      <c r="AB21" s="30"/>
      <c r="AC21" s="30"/>
      <c r="AD21" s="31"/>
      <c r="AE21" s="35" t="s">
        <v>147</v>
      </c>
    </row>
    <row r="22" spans="1:32" s="2" customFormat="1" ht="33" x14ac:dyDescent="0.4">
      <c r="A22" s="36"/>
      <c r="B22" s="74" t="s">
        <v>1</v>
      </c>
      <c r="C22" s="75"/>
      <c r="D22" s="37">
        <f>D21</f>
        <v>28</v>
      </c>
      <c r="E22" s="37">
        <f t="shared" ref="E22:M22" si="18">E21</f>
        <v>9</v>
      </c>
      <c r="F22" s="37">
        <f t="shared" si="18"/>
        <v>2</v>
      </c>
      <c r="G22" s="37">
        <f t="shared" si="18"/>
        <v>1</v>
      </c>
      <c r="H22" s="37">
        <f t="shared" si="18"/>
        <v>0</v>
      </c>
      <c r="I22" s="18">
        <f>D22-F22-G22-H22</f>
        <v>25</v>
      </c>
      <c r="J22" s="111">
        <f t="shared" si="18"/>
        <v>16</v>
      </c>
      <c r="K22" s="37">
        <f t="shared" si="18"/>
        <v>2</v>
      </c>
      <c r="L22" s="63">
        <f t="shared" si="16"/>
        <v>64</v>
      </c>
      <c r="M22" s="37">
        <f t="shared" si="18"/>
        <v>14</v>
      </c>
      <c r="N22" s="19">
        <f t="shared" si="17"/>
        <v>56.000000000000007</v>
      </c>
      <c r="O22" s="37"/>
      <c r="P22" s="37"/>
      <c r="Q22" s="37"/>
      <c r="R22" s="37"/>
      <c r="S22" s="37"/>
      <c r="T22" s="18"/>
      <c r="U22" s="111"/>
      <c r="V22" s="37"/>
      <c r="W22" s="19"/>
      <c r="X22" s="37"/>
      <c r="Y22" s="37"/>
      <c r="Z22" s="37"/>
      <c r="AA22" s="37"/>
      <c r="AB22" s="18"/>
      <c r="AC22" s="37"/>
      <c r="AD22" s="20"/>
      <c r="AE22" s="37"/>
    </row>
    <row r="23" spans="1:32" ht="33" x14ac:dyDescent="0.45">
      <c r="A23" s="76" t="s">
        <v>28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7"/>
      <c r="AE23" s="26"/>
    </row>
    <row r="24" spans="1:32" ht="66" x14ac:dyDescent="0.45">
      <c r="A24" s="18">
        <v>1</v>
      </c>
      <c r="B24" s="18" t="s">
        <v>73</v>
      </c>
      <c r="C24" s="23" t="s">
        <v>40</v>
      </c>
      <c r="D24" s="18">
        <v>13</v>
      </c>
      <c r="E24" s="18">
        <v>6</v>
      </c>
      <c r="F24" s="18"/>
      <c r="G24" s="18"/>
      <c r="H24" s="18">
        <v>1</v>
      </c>
      <c r="I24" s="18">
        <f>D24-F24-G24-H24</f>
        <v>12</v>
      </c>
      <c r="J24" s="105">
        <v>9</v>
      </c>
      <c r="K24" s="18">
        <v>3</v>
      </c>
      <c r="L24" s="63">
        <f t="shared" ref="L24:L28" si="19">J24/I24*100</f>
        <v>75</v>
      </c>
      <c r="M24" s="18">
        <v>8</v>
      </c>
      <c r="N24" s="19">
        <f t="shared" ref="N24:N28" si="20">M24/I24*100</f>
        <v>66.666666666666657</v>
      </c>
      <c r="O24" s="18">
        <v>1</v>
      </c>
      <c r="P24" s="18">
        <v>1</v>
      </c>
      <c r="Q24" s="18"/>
      <c r="R24" s="18"/>
      <c r="S24" s="18"/>
      <c r="T24" s="18">
        <f t="shared" ref="T24:T28" si="21">O24-Q24-R24-S24</f>
        <v>1</v>
      </c>
      <c r="U24" s="105">
        <v>1</v>
      </c>
      <c r="V24" s="18">
        <v>1</v>
      </c>
      <c r="W24" s="19">
        <f t="shared" ref="W24:W28" si="22">U24/T24*100</f>
        <v>100</v>
      </c>
      <c r="X24" s="17"/>
      <c r="Y24" s="17"/>
      <c r="Z24" s="17"/>
      <c r="AA24" s="18"/>
      <c r="AB24" s="18"/>
      <c r="AC24" s="18"/>
      <c r="AD24" s="20"/>
      <c r="AE24" s="18" t="s">
        <v>151</v>
      </c>
    </row>
    <row r="25" spans="1:32" ht="99" x14ac:dyDescent="0.45">
      <c r="A25" s="27">
        <v>2</v>
      </c>
      <c r="B25" s="27" t="s">
        <v>74</v>
      </c>
      <c r="C25" s="32" t="s">
        <v>41</v>
      </c>
      <c r="D25" s="29">
        <v>9</v>
      </c>
      <c r="E25" s="29">
        <v>9</v>
      </c>
      <c r="F25" s="29">
        <v>1</v>
      </c>
      <c r="G25" s="29"/>
      <c r="H25" s="29"/>
      <c r="I25" s="18">
        <f>D25-F25-G25-H25</f>
        <v>8</v>
      </c>
      <c r="J25" s="108">
        <v>7</v>
      </c>
      <c r="K25" s="29">
        <v>7</v>
      </c>
      <c r="L25" s="63">
        <f t="shared" si="19"/>
        <v>87.5</v>
      </c>
      <c r="M25" s="29">
        <v>7</v>
      </c>
      <c r="N25" s="19">
        <f t="shared" si="20"/>
        <v>87.5</v>
      </c>
      <c r="O25" s="29">
        <v>1</v>
      </c>
      <c r="P25" s="29">
        <v>1</v>
      </c>
      <c r="Q25" s="29"/>
      <c r="R25" s="29"/>
      <c r="S25" s="29"/>
      <c r="T25" s="18">
        <f t="shared" si="21"/>
        <v>1</v>
      </c>
      <c r="U25" s="108">
        <v>1</v>
      </c>
      <c r="V25" s="29">
        <v>1</v>
      </c>
      <c r="W25" s="19">
        <f t="shared" si="22"/>
        <v>100</v>
      </c>
      <c r="X25" s="38"/>
      <c r="Y25" s="38"/>
      <c r="Z25" s="38"/>
      <c r="AA25" s="29"/>
      <c r="AB25" s="29"/>
      <c r="AC25" s="29"/>
      <c r="AD25" s="31"/>
      <c r="AE25" s="27" t="s">
        <v>114</v>
      </c>
    </row>
    <row r="26" spans="1:32" ht="99" x14ac:dyDescent="0.45">
      <c r="A26" s="27">
        <v>3</v>
      </c>
      <c r="B26" s="27" t="s">
        <v>101</v>
      </c>
      <c r="C26" s="32" t="s">
        <v>42</v>
      </c>
      <c r="D26" s="29">
        <v>20</v>
      </c>
      <c r="E26" s="29">
        <v>12</v>
      </c>
      <c r="F26" s="29"/>
      <c r="G26" s="29">
        <v>1</v>
      </c>
      <c r="H26" s="29">
        <v>1</v>
      </c>
      <c r="I26" s="18">
        <f>D26-F26-G26-H26</f>
        <v>18</v>
      </c>
      <c r="J26" s="110">
        <v>14</v>
      </c>
      <c r="K26" s="30">
        <v>7</v>
      </c>
      <c r="L26" s="63">
        <f t="shared" si="19"/>
        <v>77.777777777777786</v>
      </c>
      <c r="M26" s="30">
        <v>14</v>
      </c>
      <c r="N26" s="19">
        <f t="shared" si="20"/>
        <v>77.777777777777786</v>
      </c>
      <c r="O26" s="30"/>
      <c r="P26" s="30"/>
      <c r="Q26" s="30"/>
      <c r="R26" s="30"/>
      <c r="S26" s="30"/>
      <c r="T26" s="18"/>
      <c r="U26" s="110"/>
      <c r="V26" s="30"/>
      <c r="W26" s="19"/>
      <c r="X26" s="39"/>
      <c r="Y26" s="39"/>
      <c r="Z26" s="39"/>
      <c r="AA26" s="30"/>
      <c r="AB26" s="30"/>
      <c r="AC26" s="30"/>
      <c r="AD26" s="31"/>
      <c r="AE26" s="27" t="s">
        <v>151</v>
      </c>
    </row>
    <row r="27" spans="1:32" ht="99" x14ac:dyDescent="0.45">
      <c r="A27" s="27">
        <v>4</v>
      </c>
      <c r="B27" s="27" t="s">
        <v>75</v>
      </c>
      <c r="C27" s="32" t="s">
        <v>43</v>
      </c>
      <c r="D27" s="29">
        <v>18</v>
      </c>
      <c r="E27" s="29">
        <v>14</v>
      </c>
      <c r="F27" s="29"/>
      <c r="G27" s="29"/>
      <c r="H27" s="29"/>
      <c r="I27" s="18">
        <f>D27-F27-G27-H27</f>
        <v>18</v>
      </c>
      <c r="J27" s="110">
        <v>11</v>
      </c>
      <c r="K27" s="30">
        <v>10</v>
      </c>
      <c r="L27" s="63">
        <f t="shared" si="19"/>
        <v>61.111111111111114</v>
      </c>
      <c r="M27" s="30">
        <v>11</v>
      </c>
      <c r="N27" s="19">
        <f t="shared" si="20"/>
        <v>61.111111111111114</v>
      </c>
      <c r="O27" s="30"/>
      <c r="P27" s="30"/>
      <c r="Q27" s="30"/>
      <c r="R27" s="30"/>
      <c r="S27" s="30"/>
      <c r="T27" s="18"/>
      <c r="U27" s="110"/>
      <c r="V27" s="30"/>
      <c r="W27" s="19"/>
      <c r="X27" s="39"/>
      <c r="Y27" s="39"/>
      <c r="Z27" s="39"/>
      <c r="AA27" s="30"/>
      <c r="AB27" s="30"/>
      <c r="AC27" s="30"/>
      <c r="AD27" s="31"/>
      <c r="AE27" s="27" t="s">
        <v>114</v>
      </c>
    </row>
    <row r="28" spans="1:32" s="2" customFormat="1" ht="33" x14ac:dyDescent="0.4">
      <c r="A28" s="86" t="s">
        <v>1</v>
      </c>
      <c r="B28" s="74"/>
      <c r="C28" s="75"/>
      <c r="D28" s="38">
        <f>D26+D25+D24+D27</f>
        <v>60</v>
      </c>
      <c r="E28" s="38">
        <f t="shared" ref="E28:AC28" si="23">E26+E25+E24+E27</f>
        <v>41</v>
      </c>
      <c r="F28" s="38">
        <f t="shared" si="23"/>
        <v>1</v>
      </c>
      <c r="G28" s="38">
        <f t="shared" si="23"/>
        <v>1</v>
      </c>
      <c r="H28" s="38">
        <f t="shared" si="23"/>
        <v>2</v>
      </c>
      <c r="I28" s="18">
        <f>D28-F28-G28-H28</f>
        <v>56</v>
      </c>
      <c r="J28" s="112">
        <f t="shared" si="23"/>
        <v>41</v>
      </c>
      <c r="K28" s="38">
        <f t="shared" si="23"/>
        <v>27</v>
      </c>
      <c r="L28" s="63">
        <f t="shared" si="19"/>
        <v>73.214285714285708</v>
      </c>
      <c r="M28" s="38">
        <f t="shared" si="23"/>
        <v>40</v>
      </c>
      <c r="N28" s="19">
        <f t="shared" si="20"/>
        <v>71.428571428571431</v>
      </c>
      <c r="O28" s="38">
        <f t="shared" si="23"/>
        <v>2</v>
      </c>
      <c r="P28" s="38">
        <f t="shared" si="23"/>
        <v>2</v>
      </c>
      <c r="Q28" s="38">
        <f t="shared" si="23"/>
        <v>0</v>
      </c>
      <c r="R28" s="38">
        <f t="shared" si="23"/>
        <v>0</v>
      </c>
      <c r="S28" s="38">
        <f t="shared" si="23"/>
        <v>0</v>
      </c>
      <c r="T28" s="18">
        <f t="shared" si="21"/>
        <v>2</v>
      </c>
      <c r="U28" s="112">
        <f t="shared" si="23"/>
        <v>2</v>
      </c>
      <c r="V28" s="38">
        <f t="shared" si="23"/>
        <v>2</v>
      </c>
      <c r="W28" s="19">
        <f t="shared" si="22"/>
        <v>100</v>
      </c>
      <c r="X28" s="38">
        <f t="shared" si="23"/>
        <v>0</v>
      </c>
      <c r="Y28" s="38">
        <f t="shared" si="23"/>
        <v>0</v>
      </c>
      <c r="Z28" s="38">
        <f t="shared" si="23"/>
        <v>0</v>
      </c>
      <c r="AA28" s="38">
        <f t="shared" si="23"/>
        <v>0</v>
      </c>
      <c r="AB28" s="18">
        <f>X28-Z28-AA28</f>
        <v>0</v>
      </c>
      <c r="AC28" s="38">
        <f t="shared" si="23"/>
        <v>0</v>
      </c>
      <c r="AD28" s="31"/>
      <c r="AE28" s="40"/>
    </row>
    <row r="29" spans="1:32" ht="33" x14ac:dyDescent="0.45">
      <c r="A29" s="91" t="s">
        <v>8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7"/>
      <c r="AE29" s="26"/>
    </row>
    <row r="30" spans="1:32" ht="99" x14ac:dyDescent="0.45">
      <c r="A30" s="27">
        <v>1</v>
      </c>
      <c r="B30" s="27" t="s">
        <v>76</v>
      </c>
      <c r="C30" s="32" t="s">
        <v>44</v>
      </c>
      <c r="D30" s="29">
        <v>21</v>
      </c>
      <c r="E30" s="29">
        <v>12</v>
      </c>
      <c r="F30" s="29">
        <v>1</v>
      </c>
      <c r="G30" s="30"/>
      <c r="H30" s="30">
        <v>1</v>
      </c>
      <c r="I30" s="18">
        <f>D30-F30-G30-H30</f>
        <v>19</v>
      </c>
      <c r="J30" s="113">
        <v>8</v>
      </c>
      <c r="K30" s="26">
        <v>3</v>
      </c>
      <c r="L30" s="63">
        <f t="shared" ref="L30:L31" si="24">J30/I30*100</f>
        <v>42.105263157894733</v>
      </c>
      <c r="M30" s="30">
        <v>4</v>
      </c>
      <c r="N30" s="19">
        <f t="shared" ref="N30:N31" si="25">M30/I30*100</f>
        <v>21.052631578947366</v>
      </c>
      <c r="O30" s="26">
        <v>11</v>
      </c>
      <c r="P30" s="26"/>
      <c r="Q30" s="26">
        <v>1</v>
      </c>
      <c r="R30" s="26"/>
      <c r="S30" s="26">
        <v>1</v>
      </c>
      <c r="T30" s="18">
        <f t="shared" ref="T30:T31" si="26">O30-Q30-R30-S30</f>
        <v>9</v>
      </c>
      <c r="U30" s="113">
        <v>7</v>
      </c>
      <c r="V30" s="26">
        <v>2</v>
      </c>
      <c r="W30" s="19">
        <f t="shared" ref="W30:W31" si="27">U30/T30*100</f>
        <v>77.777777777777786</v>
      </c>
      <c r="X30" s="26"/>
      <c r="Y30" s="26"/>
      <c r="Z30" s="26"/>
      <c r="AA30" s="26"/>
      <c r="AB30" s="26"/>
      <c r="AC30" s="26"/>
      <c r="AD30" s="31"/>
      <c r="AE30" s="18" t="s">
        <v>111</v>
      </c>
    </row>
    <row r="31" spans="1:32" s="2" customFormat="1" ht="33" x14ac:dyDescent="0.4">
      <c r="A31" s="86" t="s">
        <v>1</v>
      </c>
      <c r="B31" s="74"/>
      <c r="C31" s="75"/>
      <c r="D31" s="38">
        <f>D30</f>
        <v>21</v>
      </c>
      <c r="E31" s="38">
        <f t="shared" ref="E31:P31" si="28">E30</f>
        <v>12</v>
      </c>
      <c r="F31" s="38">
        <f t="shared" si="28"/>
        <v>1</v>
      </c>
      <c r="G31" s="38">
        <f t="shared" si="28"/>
        <v>0</v>
      </c>
      <c r="H31" s="38">
        <f t="shared" si="28"/>
        <v>1</v>
      </c>
      <c r="I31" s="18">
        <f>D31-F31-G31-H31</f>
        <v>19</v>
      </c>
      <c r="J31" s="112">
        <f t="shared" si="28"/>
        <v>8</v>
      </c>
      <c r="K31" s="38">
        <f t="shared" si="28"/>
        <v>3</v>
      </c>
      <c r="L31" s="63">
        <f t="shared" si="24"/>
        <v>42.105263157894733</v>
      </c>
      <c r="M31" s="38">
        <f t="shared" si="28"/>
        <v>4</v>
      </c>
      <c r="N31" s="19">
        <f t="shared" si="25"/>
        <v>21.052631578947366</v>
      </c>
      <c r="O31" s="38">
        <f t="shared" si="28"/>
        <v>11</v>
      </c>
      <c r="P31" s="38">
        <f t="shared" si="28"/>
        <v>0</v>
      </c>
      <c r="Q31" s="38">
        <f t="shared" ref="Q31" si="29">Q30</f>
        <v>1</v>
      </c>
      <c r="R31" s="38">
        <f t="shared" ref="R31" si="30">R30</f>
        <v>0</v>
      </c>
      <c r="S31" s="38">
        <f t="shared" ref="S31" si="31">S30</f>
        <v>1</v>
      </c>
      <c r="T31" s="18">
        <f t="shared" si="26"/>
        <v>9</v>
      </c>
      <c r="U31" s="112">
        <f t="shared" ref="U31" si="32">U30</f>
        <v>7</v>
      </c>
      <c r="V31" s="38">
        <f t="shared" ref="V31" si="33">V30</f>
        <v>2</v>
      </c>
      <c r="W31" s="19">
        <f t="shared" si="27"/>
        <v>77.777777777777786</v>
      </c>
      <c r="X31" s="38">
        <f t="shared" ref="X31" si="34">X30</f>
        <v>0</v>
      </c>
      <c r="Y31" s="38">
        <f t="shared" ref="Y31" si="35">Y30</f>
        <v>0</v>
      </c>
      <c r="Z31" s="38">
        <f t="shared" ref="Z31" si="36">Z30</f>
        <v>0</v>
      </c>
      <c r="AA31" s="38">
        <f t="shared" ref="AA31" si="37">AA30</f>
        <v>0</v>
      </c>
      <c r="AB31" s="18">
        <f>X31-Z31-AA31</f>
        <v>0</v>
      </c>
      <c r="AC31" s="38">
        <f t="shared" ref="AC31" si="38">AC30</f>
        <v>0</v>
      </c>
      <c r="AD31" s="31"/>
      <c r="AE31" s="18"/>
    </row>
    <row r="32" spans="1:32" ht="33" x14ac:dyDescent="0.45">
      <c r="A32" s="91" t="s">
        <v>9</v>
      </c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7"/>
      <c r="AE32" s="26"/>
    </row>
    <row r="33" spans="1:31" ht="99" x14ac:dyDescent="0.45">
      <c r="A33" s="27" t="s">
        <v>18</v>
      </c>
      <c r="B33" s="27" t="s">
        <v>102</v>
      </c>
      <c r="C33" s="32" t="s">
        <v>45</v>
      </c>
      <c r="D33" s="29">
        <v>52</v>
      </c>
      <c r="E33" s="29">
        <v>21</v>
      </c>
      <c r="F33" s="29">
        <v>2</v>
      </c>
      <c r="G33" s="30"/>
      <c r="H33" s="30">
        <v>8</v>
      </c>
      <c r="I33" s="18">
        <f>D33-F33-G33-H33</f>
        <v>42</v>
      </c>
      <c r="J33" s="113">
        <v>31</v>
      </c>
      <c r="K33" s="26">
        <v>11</v>
      </c>
      <c r="L33" s="63">
        <f t="shared" ref="L33:L34" si="39">J33/I33*100</f>
        <v>73.80952380952381</v>
      </c>
      <c r="M33" s="26">
        <v>24</v>
      </c>
      <c r="N33" s="19">
        <f t="shared" ref="N33:N34" si="40">M33/I33*100</f>
        <v>57.142857142857139</v>
      </c>
      <c r="O33" s="26">
        <v>40</v>
      </c>
      <c r="P33" s="26">
        <v>17</v>
      </c>
      <c r="Q33" s="26">
        <v>2</v>
      </c>
      <c r="R33" s="26"/>
      <c r="S33" s="26">
        <v>7</v>
      </c>
      <c r="T33" s="18">
        <f t="shared" ref="T33:T34" si="41">O33-Q33-R33-S33</f>
        <v>31</v>
      </c>
      <c r="U33" s="113">
        <v>22</v>
      </c>
      <c r="V33" s="26">
        <v>7</v>
      </c>
      <c r="W33" s="19">
        <f t="shared" ref="W33:W34" si="42">U33/T33*100</f>
        <v>70.967741935483872</v>
      </c>
      <c r="X33" s="26">
        <v>21</v>
      </c>
      <c r="Y33" s="26">
        <v>2</v>
      </c>
      <c r="Z33" s="26"/>
      <c r="AA33" s="26">
        <v>7</v>
      </c>
      <c r="AB33" s="18">
        <f t="shared" ref="AB33" si="43">X33-Y33-Z33-AA33</f>
        <v>12</v>
      </c>
      <c r="AC33" s="26">
        <v>7</v>
      </c>
      <c r="AD33" s="20">
        <f>AC33/AB33*100</f>
        <v>58.333333333333336</v>
      </c>
      <c r="AE33" s="27" t="s">
        <v>118</v>
      </c>
    </row>
    <row r="34" spans="1:31" s="2" customFormat="1" ht="33" x14ac:dyDescent="0.4">
      <c r="A34" s="86" t="s">
        <v>1</v>
      </c>
      <c r="B34" s="74"/>
      <c r="C34" s="75"/>
      <c r="D34" s="29">
        <f>D33</f>
        <v>52</v>
      </c>
      <c r="E34" s="29">
        <f t="shared" ref="E34:AC34" si="44">E33</f>
        <v>21</v>
      </c>
      <c r="F34" s="29">
        <f t="shared" si="44"/>
        <v>2</v>
      </c>
      <c r="G34" s="29">
        <f t="shared" si="44"/>
        <v>0</v>
      </c>
      <c r="H34" s="29">
        <f t="shared" si="44"/>
        <v>8</v>
      </c>
      <c r="I34" s="18">
        <f>D34-F34-G34-H34</f>
        <v>42</v>
      </c>
      <c r="J34" s="108">
        <f t="shared" si="44"/>
        <v>31</v>
      </c>
      <c r="K34" s="29">
        <f t="shared" si="44"/>
        <v>11</v>
      </c>
      <c r="L34" s="63">
        <f t="shared" si="39"/>
        <v>73.80952380952381</v>
      </c>
      <c r="M34" s="29">
        <f t="shared" si="44"/>
        <v>24</v>
      </c>
      <c r="N34" s="19">
        <f t="shared" si="40"/>
        <v>57.142857142857139</v>
      </c>
      <c r="O34" s="29">
        <f t="shared" si="44"/>
        <v>40</v>
      </c>
      <c r="P34" s="29">
        <f t="shared" si="44"/>
        <v>17</v>
      </c>
      <c r="Q34" s="29">
        <f t="shared" si="44"/>
        <v>2</v>
      </c>
      <c r="R34" s="29">
        <f t="shared" si="44"/>
        <v>0</v>
      </c>
      <c r="S34" s="29">
        <f t="shared" si="44"/>
        <v>7</v>
      </c>
      <c r="T34" s="18">
        <f t="shared" si="41"/>
        <v>31</v>
      </c>
      <c r="U34" s="108">
        <f t="shared" si="44"/>
        <v>22</v>
      </c>
      <c r="V34" s="29">
        <f t="shared" si="44"/>
        <v>7</v>
      </c>
      <c r="W34" s="19">
        <f t="shared" si="42"/>
        <v>70.967741935483872</v>
      </c>
      <c r="X34" s="29">
        <f t="shared" si="44"/>
        <v>21</v>
      </c>
      <c r="Y34" s="29">
        <f t="shared" si="44"/>
        <v>2</v>
      </c>
      <c r="Z34" s="29">
        <f t="shared" si="44"/>
        <v>0</v>
      </c>
      <c r="AA34" s="29">
        <f t="shared" si="44"/>
        <v>7</v>
      </c>
      <c r="AB34" s="18">
        <f>X34-Z34-AA34-Y34</f>
        <v>12</v>
      </c>
      <c r="AC34" s="29">
        <f t="shared" si="44"/>
        <v>7</v>
      </c>
      <c r="AD34" s="20">
        <f t="shared" ref="AD34" si="45">AC34/AB34*100</f>
        <v>58.333333333333336</v>
      </c>
      <c r="AE34" s="40"/>
    </row>
    <row r="35" spans="1:31" ht="33" x14ac:dyDescent="0.45">
      <c r="A35" s="91" t="s">
        <v>10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7"/>
      <c r="AE35" s="26"/>
    </row>
    <row r="36" spans="1:31" ht="99" x14ac:dyDescent="0.45">
      <c r="A36" s="27">
        <v>1</v>
      </c>
      <c r="B36" s="27" t="s">
        <v>103</v>
      </c>
      <c r="C36" s="32" t="s">
        <v>46</v>
      </c>
      <c r="D36" s="29">
        <v>96</v>
      </c>
      <c r="E36" s="29">
        <v>19</v>
      </c>
      <c r="F36" s="29">
        <v>2</v>
      </c>
      <c r="G36" s="30">
        <v>4</v>
      </c>
      <c r="H36" s="30">
        <v>5</v>
      </c>
      <c r="I36" s="18">
        <f t="shared" ref="I36:I51" si="46">D36-F36-G36-H36</f>
        <v>85</v>
      </c>
      <c r="J36" s="113">
        <v>55</v>
      </c>
      <c r="K36" s="26">
        <v>15</v>
      </c>
      <c r="L36" s="63">
        <f t="shared" ref="L36:L51" si="47">J36/I36*100</f>
        <v>64.705882352941174</v>
      </c>
      <c r="M36" s="26">
        <v>38</v>
      </c>
      <c r="N36" s="19">
        <f t="shared" ref="N36:N51" si="48">M36/I36*100</f>
        <v>44.705882352941181</v>
      </c>
      <c r="O36" s="26">
        <v>63</v>
      </c>
      <c r="P36" s="26">
        <v>16</v>
      </c>
      <c r="Q36" s="26">
        <v>1</v>
      </c>
      <c r="R36" s="26">
        <v>4</v>
      </c>
      <c r="S36" s="26">
        <v>4</v>
      </c>
      <c r="T36" s="18">
        <f t="shared" ref="T36:T51" si="49">O36-Q36-R36-S36</f>
        <v>54</v>
      </c>
      <c r="U36" s="113">
        <v>38</v>
      </c>
      <c r="V36" s="26">
        <v>11</v>
      </c>
      <c r="W36" s="19">
        <f t="shared" ref="W36:W51" si="50">U36/T36*100</f>
        <v>70.370370370370367</v>
      </c>
      <c r="X36" s="26"/>
      <c r="Y36" s="26"/>
      <c r="Z36" s="26"/>
      <c r="AA36" s="26"/>
      <c r="AB36" s="30"/>
      <c r="AC36" s="26"/>
      <c r="AD36" s="31"/>
      <c r="AE36" s="27" t="s">
        <v>115</v>
      </c>
    </row>
    <row r="37" spans="1:31" ht="99" x14ac:dyDescent="0.45">
      <c r="A37" s="27">
        <v>2</v>
      </c>
      <c r="B37" s="27" t="s">
        <v>104</v>
      </c>
      <c r="C37" s="32" t="s">
        <v>47</v>
      </c>
      <c r="D37" s="29">
        <v>35</v>
      </c>
      <c r="E37" s="29">
        <v>3</v>
      </c>
      <c r="F37" s="29"/>
      <c r="G37" s="29">
        <v>2</v>
      </c>
      <c r="H37" s="29">
        <v>3</v>
      </c>
      <c r="I37" s="18">
        <f t="shared" si="46"/>
        <v>30</v>
      </c>
      <c r="J37" s="114">
        <v>22</v>
      </c>
      <c r="K37" s="27">
        <v>3</v>
      </c>
      <c r="L37" s="63">
        <f t="shared" si="47"/>
        <v>73.333333333333329</v>
      </c>
      <c r="M37" s="27">
        <v>14</v>
      </c>
      <c r="N37" s="19">
        <f t="shared" si="48"/>
        <v>46.666666666666664</v>
      </c>
      <c r="O37" s="27">
        <v>32</v>
      </c>
      <c r="P37" s="27">
        <v>3</v>
      </c>
      <c r="Q37" s="27"/>
      <c r="R37" s="27">
        <v>2</v>
      </c>
      <c r="S37" s="27">
        <v>3</v>
      </c>
      <c r="T37" s="18">
        <f t="shared" si="49"/>
        <v>27</v>
      </c>
      <c r="U37" s="114">
        <v>20</v>
      </c>
      <c r="V37" s="27">
        <v>3</v>
      </c>
      <c r="W37" s="19">
        <f t="shared" si="50"/>
        <v>74.074074074074076</v>
      </c>
      <c r="X37" s="27">
        <v>1</v>
      </c>
      <c r="Y37" s="27"/>
      <c r="Z37" s="27"/>
      <c r="AA37" s="27"/>
      <c r="AB37" s="18">
        <f>X37-Y37-Z37-AA37</f>
        <v>1</v>
      </c>
      <c r="AC37" s="27">
        <v>1</v>
      </c>
      <c r="AD37" s="20">
        <f>AC37/AB37*100</f>
        <v>100</v>
      </c>
      <c r="AE37" s="27" t="s">
        <v>116</v>
      </c>
    </row>
    <row r="38" spans="1:31" ht="99" x14ac:dyDescent="0.45">
      <c r="A38" s="18">
        <v>3</v>
      </c>
      <c r="B38" s="18" t="s">
        <v>140</v>
      </c>
      <c r="C38" s="23" t="s">
        <v>66</v>
      </c>
      <c r="D38" s="18">
        <v>20</v>
      </c>
      <c r="E38" s="18">
        <v>16</v>
      </c>
      <c r="F38" s="18">
        <v>2</v>
      </c>
      <c r="G38" s="30">
        <v>1</v>
      </c>
      <c r="H38" s="30">
        <v>1</v>
      </c>
      <c r="I38" s="18">
        <f t="shared" si="46"/>
        <v>16</v>
      </c>
      <c r="J38" s="106">
        <v>16</v>
      </c>
      <c r="K38" s="21">
        <v>13</v>
      </c>
      <c r="L38" s="63">
        <f t="shared" si="47"/>
        <v>100</v>
      </c>
      <c r="M38" s="21">
        <v>15</v>
      </c>
      <c r="N38" s="19">
        <f t="shared" si="48"/>
        <v>93.75</v>
      </c>
      <c r="O38" s="21">
        <v>20</v>
      </c>
      <c r="P38" s="21">
        <v>16</v>
      </c>
      <c r="Q38" s="21">
        <v>2</v>
      </c>
      <c r="R38" s="21">
        <v>1</v>
      </c>
      <c r="S38" s="21">
        <v>1</v>
      </c>
      <c r="T38" s="18">
        <f t="shared" si="49"/>
        <v>16</v>
      </c>
      <c r="U38" s="106">
        <v>16</v>
      </c>
      <c r="V38" s="21">
        <v>13</v>
      </c>
      <c r="W38" s="19">
        <f t="shared" si="50"/>
        <v>100</v>
      </c>
      <c r="X38" s="21"/>
      <c r="Y38" s="21"/>
      <c r="Z38" s="21"/>
      <c r="AA38" s="21"/>
      <c r="AB38" s="30"/>
      <c r="AC38" s="21"/>
      <c r="AD38" s="31"/>
      <c r="AE38" s="27" t="s">
        <v>145</v>
      </c>
    </row>
    <row r="39" spans="1:31" ht="99" x14ac:dyDescent="0.45">
      <c r="A39" s="18">
        <v>4</v>
      </c>
      <c r="B39" s="22" t="s">
        <v>141</v>
      </c>
      <c r="C39" s="23" t="s">
        <v>64</v>
      </c>
      <c r="D39" s="18">
        <v>2</v>
      </c>
      <c r="E39" s="18"/>
      <c r="F39" s="18"/>
      <c r="G39" s="18"/>
      <c r="H39" s="18"/>
      <c r="I39" s="18">
        <f t="shared" si="46"/>
        <v>2</v>
      </c>
      <c r="J39" s="105">
        <v>2</v>
      </c>
      <c r="K39" s="18"/>
      <c r="L39" s="63">
        <f t="shared" si="47"/>
        <v>100</v>
      </c>
      <c r="M39" s="18">
        <v>2</v>
      </c>
      <c r="N39" s="19">
        <f t="shared" si="48"/>
        <v>100</v>
      </c>
      <c r="O39" s="18"/>
      <c r="P39" s="18"/>
      <c r="Q39" s="18"/>
      <c r="R39" s="18"/>
      <c r="S39" s="18"/>
      <c r="T39" s="18"/>
      <c r="U39" s="105"/>
      <c r="V39" s="18"/>
      <c r="W39" s="19"/>
      <c r="X39" s="18"/>
      <c r="Y39" s="18"/>
      <c r="Z39" s="18"/>
      <c r="AA39" s="18"/>
      <c r="AB39" s="18"/>
      <c r="AC39" s="18"/>
      <c r="AD39" s="20"/>
      <c r="AE39" s="18" t="s">
        <v>116</v>
      </c>
    </row>
    <row r="40" spans="1:31" ht="66" x14ac:dyDescent="0.45">
      <c r="A40" s="27">
        <v>5</v>
      </c>
      <c r="B40" s="27" t="s">
        <v>77</v>
      </c>
      <c r="C40" s="32" t="s">
        <v>48</v>
      </c>
      <c r="D40" s="29">
        <v>78</v>
      </c>
      <c r="E40" s="29">
        <v>8</v>
      </c>
      <c r="F40" s="29"/>
      <c r="G40" s="30">
        <v>6</v>
      </c>
      <c r="H40" s="30">
        <v>6</v>
      </c>
      <c r="I40" s="18">
        <f t="shared" si="46"/>
        <v>66</v>
      </c>
      <c r="J40" s="113">
        <v>52</v>
      </c>
      <c r="K40" s="26">
        <v>8</v>
      </c>
      <c r="L40" s="63">
        <f t="shared" si="47"/>
        <v>78.787878787878782</v>
      </c>
      <c r="M40" s="26">
        <v>43</v>
      </c>
      <c r="N40" s="19">
        <f t="shared" si="48"/>
        <v>65.151515151515156</v>
      </c>
      <c r="O40" s="26">
        <v>68</v>
      </c>
      <c r="P40" s="26">
        <v>8</v>
      </c>
      <c r="Q40" s="26"/>
      <c r="R40" s="26">
        <v>6</v>
      </c>
      <c r="S40" s="26">
        <v>6</v>
      </c>
      <c r="T40" s="18">
        <f t="shared" si="49"/>
        <v>56</v>
      </c>
      <c r="U40" s="113">
        <v>48</v>
      </c>
      <c r="V40" s="26">
        <v>8</v>
      </c>
      <c r="W40" s="19">
        <f t="shared" si="50"/>
        <v>85.714285714285708</v>
      </c>
      <c r="X40" s="26"/>
      <c r="Y40" s="26"/>
      <c r="Z40" s="26"/>
      <c r="AA40" s="26"/>
      <c r="AB40" s="26"/>
      <c r="AC40" s="26"/>
      <c r="AD40" s="31"/>
      <c r="AE40" s="35" t="s">
        <v>148</v>
      </c>
    </row>
    <row r="41" spans="1:31" ht="132" x14ac:dyDescent="0.45">
      <c r="A41" s="18">
        <v>6</v>
      </c>
      <c r="B41" s="18" t="s">
        <v>135</v>
      </c>
      <c r="C41" s="32" t="s">
        <v>49</v>
      </c>
      <c r="D41" s="29">
        <v>19</v>
      </c>
      <c r="E41" s="29">
        <v>13</v>
      </c>
      <c r="F41" s="29">
        <v>2</v>
      </c>
      <c r="G41" s="30"/>
      <c r="H41" s="30"/>
      <c r="I41" s="18">
        <f t="shared" si="46"/>
        <v>17</v>
      </c>
      <c r="J41" s="113">
        <v>17</v>
      </c>
      <c r="K41" s="26">
        <v>11</v>
      </c>
      <c r="L41" s="63">
        <f t="shared" si="47"/>
        <v>100</v>
      </c>
      <c r="M41" s="26">
        <v>15</v>
      </c>
      <c r="N41" s="19">
        <f t="shared" si="48"/>
        <v>88.235294117647058</v>
      </c>
      <c r="O41" s="26">
        <v>17</v>
      </c>
      <c r="P41" s="26">
        <v>11</v>
      </c>
      <c r="Q41" s="26">
        <v>2</v>
      </c>
      <c r="R41" s="26"/>
      <c r="S41" s="26"/>
      <c r="T41" s="18">
        <f t="shared" si="49"/>
        <v>15</v>
      </c>
      <c r="U41" s="113">
        <v>15</v>
      </c>
      <c r="V41" s="26">
        <v>9</v>
      </c>
      <c r="W41" s="19">
        <f t="shared" si="50"/>
        <v>100</v>
      </c>
      <c r="X41" s="26"/>
      <c r="Y41" s="26"/>
      <c r="Z41" s="26"/>
      <c r="AA41" s="26"/>
      <c r="AB41" s="30"/>
      <c r="AC41" s="26"/>
      <c r="AD41" s="31"/>
      <c r="AE41" s="27" t="s">
        <v>145</v>
      </c>
    </row>
    <row r="42" spans="1:31" ht="99" x14ac:dyDescent="0.45">
      <c r="A42" s="27">
        <v>7</v>
      </c>
      <c r="B42" s="27" t="s">
        <v>142</v>
      </c>
      <c r="C42" s="32" t="s">
        <v>50</v>
      </c>
      <c r="D42" s="29">
        <v>115</v>
      </c>
      <c r="E42" s="29">
        <v>34</v>
      </c>
      <c r="F42" s="29">
        <v>5</v>
      </c>
      <c r="G42" s="30">
        <v>6</v>
      </c>
      <c r="H42" s="30">
        <v>4</v>
      </c>
      <c r="I42" s="18">
        <f t="shared" si="46"/>
        <v>100</v>
      </c>
      <c r="J42" s="113">
        <v>74</v>
      </c>
      <c r="K42" s="26">
        <v>24</v>
      </c>
      <c r="L42" s="63">
        <f t="shared" si="47"/>
        <v>74</v>
      </c>
      <c r="M42" s="26">
        <v>75</v>
      </c>
      <c r="N42" s="19">
        <f t="shared" si="48"/>
        <v>75</v>
      </c>
      <c r="O42" s="26">
        <v>87</v>
      </c>
      <c r="P42" s="26">
        <v>27</v>
      </c>
      <c r="Q42" s="26">
        <v>5</v>
      </c>
      <c r="R42" s="26">
        <v>6</v>
      </c>
      <c r="S42" s="26">
        <v>4</v>
      </c>
      <c r="T42" s="18">
        <f t="shared" si="49"/>
        <v>72</v>
      </c>
      <c r="U42" s="113">
        <v>62</v>
      </c>
      <c r="V42" s="26">
        <v>16</v>
      </c>
      <c r="W42" s="19">
        <f t="shared" si="50"/>
        <v>86.111111111111114</v>
      </c>
      <c r="X42" s="26"/>
      <c r="Y42" s="26"/>
      <c r="Z42" s="26"/>
      <c r="AA42" s="26"/>
      <c r="AB42" s="30"/>
      <c r="AC42" s="26"/>
      <c r="AD42" s="31"/>
      <c r="AE42" s="27" t="s">
        <v>119</v>
      </c>
    </row>
    <row r="43" spans="1:31" ht="132" x14ac:dyDescent="0.45">
      <c r="A43" s="27">
        <v>8</v>
      </c>
      <c r="B43" s="27" t="s">
        <v>78</v>
      </c>
      <c r="C43" s="32" t="s">
        <v>51</v>
      </c>
      <c r="D43" s="29">
        <v>13</v>
      </c>
      <c r="E43" s="29">
        <v>5</v>
      </c>
      <c r="F43" s="29">
        <v>1</v>
      </c>
      <c r="G43" s="30"/>
      <c r="H43" s="30"/>
      <c r="I43" s="18">
        <f t="shared" si="46"/>
        <v>12</v>
      </c>
      <c r="J43" s="113">
        <v>9</v>
      </c>
      <c r="K43" s="26">
        <v>4</v>
      </c>
      <c r="L43" s="63">
        <f t="shared" si="47"/>
        <v>75</v>
      </c>
      <c r="M43" s="26">
        <v>8</v>
      </c>
      <c r="N43" s="19">
        <f t="shared" si="48"/>
        <v>66.666666666666657</v>
      </c>
      <c r="O43" s="26">
        <v>12</v>
      </c>
      <c r="P43" s="26">
        <v>5</v>
      </c>
      <c r="Q43" s="26">
        <v>1</v>
      </c>
      <c r="R43" s="26"/>
      <c r="S43" s="26"/>
      <c r="T43" s="18">
        <f t="shared" si="49"/>
        <v>11</v>
      </c>
      <c r="U43" s="113">
        <v>8</v>
      </c>
      <c r="V43" s="26">
        <v>4</v>
      </c>
      <c r="W43" s="19">
        <f t="shared" si="50"/>
        <v>72.727272727272734</v>
      </c>
      <c r="X43" s="26"/>
      <c r="Y43" s="26"/>
      <c r="Z43" s="26"/>
      <c r="AA43" s="26"/>
      <c r="AB43" s="30"/>
      <c r="AC43" s="26"/>
      <c r="AD43" s="31"/>
      <c r="AE43" s="27" t="s">
        <v>120</v>
      </c>
    </row>
    <row r="44" spans="1:31" ht="99" x14ac:dyDescent="0.45">
      <c r="A44" s="18">
        <v>9</v>
      </c>
      <c r="B44" s="27" t="s">
        <v>79</v>
      </c>
      <c r="C44" s="41" t="s">
        <v>52</v>
      </c>
      <c r="D44" s="42">
        <v>17</v>
      </c>
      <c r="E44" s="42">
        <v>13</v>
      </c>
      <c r="F44" s="42"/>
      <c r="G44" s="42"/>
      <c r="H44" s="42"/>
      <c r="I44" s="18">
        <f t="shared" si="46"/>
        <v>17</v>
      </c>
      <c r="J44" s="115">
        <v>16</v>
      </c>
      <c r="K44" s="43">
        <v>13</v>
      </c>
      <c r="L44" s="63">
        <f t="shared" si="47"/>
        <v>94.117647058823522</v>
      </c>
      <c r="M44" s="43">
        <v>7</v>
      </c>
      <c r="N44" s="19">
        <f t="shared" si="48"/>
        <v>41.17647058823529</v>
      </c>
      <c r="O44" s="43">
        <v>9</v>
      </c>
      <c r="P44" s="43"/>
      <c r="Q44" s="43"/>
      <c r="R44" s="43"/>
      <c r="S44" s="43"/>
      <c r="T44" s="18">
        <f t="shared" si="49"/>
        <v>9</v>
      </c>
      <c r="U44" s="115">
        <v>9</v>
      </c>
      <c r="V44" s="43">
        <v>7</v>
      </c>
      <c r="W44" s="19">
        <f t="shared" si="50"/>
        <v>100</v>
      </c>
      <c r="X44" s="43"/>
      <c r="Y44" s="43"/>
      <c r="Z44" s="43"/>
      <c r="AA44" s="43"/>
      <c r="AB44" s="43"/>
      <c r="AC44" s="43"/>
      <c r="AD44" s="31"/>
      <c r="AE44" s="27" t="s">
        <v>146</v>
      </c>
    </row>
    <row r="45" spans="1:31" ht="66" x14ac:dyDescent="0.45">
      <c r="A45" s="27">
        <v>10</v>
      </c>
      <c r="B45" s="27" t="s">
        <v>80</v>
      </c>
      <c r="C45" s="23" t="s">
        <v>53</v>
      </c>
      <c r="D45" s="18">
        <v>27</v>
      </c>
      <c r="E45" s="18">
        <v>11</v>
      </c>
      <c r="F45" s="18">
        <v>2</v>
      </c>
      <c r="G45" s="30">
        <v>1</v>
      </c>
      <c r="H45" s="30">
        <v>8</v>
      </c>
      <c r="I45" s="18">
        <f t="shared" si="46"/>
        <v>16</v>
      </c>
      <c r="J45" s="106">
        <v>15</v>
      </c>
      <c r="K45" s="21">
        <v>5</v>
      </c>
      <c r="L45" s="63">
        <f t="shared" si="47"/>
        <v>93.75</v>
      </c>
      <c r="M45" s="21">
        <v>9</v>
      </c>
      <c r="N45" s="19">
        <f t="shared" si="48"/>
        <v>56.25</v>
      </c>
      <c r="O45" s="26">
        <v>23</v>
      </c>
      <c r="P45" s="26">
        <v>9</v>
      </c>
      <c r="Q45" s="26">
        <v>1</v>
      </c>
      <c r="R45" s="26"/>
      <c r="S45" s="26">
        <v>8</v>
      </c>
      <c r="T45" s="18">
        <f t="shared" si="49"/>
        <v>14</v>
      </c>
      <c r="U45" s="113">
        <v>13</v>
      </c>
      <c r="V45" s="26">
        <v>4</v>
      </c>
      <c r="W45" s="19">
        <f t="shared" si="50"/>
        <v>92.857142857142861</v>
      </c>
      <c r="X45" s="26">
        <v>8</v>
      </c>
      <c r="Y45" s="26">
        <v>1</v>
      </c>
      <c r="Z45" s="26"/>
      <c r="AA45" s="26">
        <v>6</v>
      </c>
      <c r="AB45" s="18">
        <f>X45-Z45-AA45-Y45</f>
        <v>1</v>
      </c>
      <c r="AC45" s="26"/>
      <c r="AD45" s="20">
        <f t="shared" ref="AD45:AD46" si="51">AC45/AB45*100</f>
        <v>0</v>
      </c>
      <c r="AE45" s="69" t="s">
        <v>121</v>
      </c>
    </row>
    <row r="46" spans="1:31" ht="66" x14ac:dyDescent="0.45">
      <c r="A46" s="18">
        <v>11</v>
      </c>
      <c r="B46" s="18" t="s">
        <v>56</v>
      </c>
      <c r="C46" s="23" t="s">
        <v>54</v>
      </c>
      <c r="D46" s="18">
        <v>26</v>
      </c>
      <c r="E46" s="18">
        <v>13</v>
      </c>
      <c r="F46" s="18">
        <v>4</v>
      </c>
      <c r="G46" s="18"/>
      <c r="H46" s="18">
        <v>6</v>
      </c>
      <c r="I46" s="18">
        <f t="shared" si="46"/>
        <v>16</v>
      </c>
      <c r="J46" s="105">
        <v>16</v>
      </c>
      <c r="K46" s="18">
        <v>8</v>
      </c>
      <c r="L46" s="63">
        <f t="shared" si="47"/>
        <v>100</v>
      </c>
      <c r="M46" s="18">
        <v>11</v>
      </c>
      <c r="N46" s="19">
        <f t="shared" si="48"/>
        <v>68.75</v>
      </c>
      <c r="O46" s="18">
        <v>24</v>
      </c>
      <c r="P46" s="18">
        <v>12</v>
      </c>
      <c r="Q46" s="18">
        <v>3</v>
      </c>
      <c r="R46" s="18"/>
      <c r="S46" s="18">
        <v>6</v>
      </c>
      <c r="T46" s="18">
        <f t="shared" si="49"/>
        <v>15</v>
      </c>
      <c r="U46" s="105">
        <v>15</v>
      </c>
      <c r="V46" s="18">
        <v>8</v>
      </c>
      <c r="W46" s="19">
        <f t="shared" si="50"/>
        <v>100</v>
      </c>
      <c r="X46" s="18">
        <v>17</v>
      </c>
      <c r="Y46" s="18">
        <v>1</v>
      </c>
      <c r="Z46" s="18"/>
      <c r="AA46" s="18">
        <v>5</v>
      </c>
      <c r="AB46" s="18">
        <f>X46-Z46-AA46-Y46</f>
        <v>11</v>
      </c>
      <c r="AC46" s="18">
        <v>11</v>
      </c>
      <c r="AD46" s="20">
        <f t="shared" si="51"/>
        <v>100</v>
      </c>
      <c r="AE46" s="70"/>
    </row>
    <row r="47" spans="1:31" ht="99" x14ac:dyDescent="0.45">
      <c r="A47" s="18">
        <v>12</v>
      </c>
      <c r="B47" s="27" t="s">
        <v>81</v>
      </c>
      <c r="C47" s="32" t="s">
        <v>55</v>
      </c>
      <c r="D47" s="29">
        <v>43</v>
      </c>
      <c r="E47" s="29">
        <v>8</v>
      </c>
      <c r="F47" s="29">
        <v>3</v>
      </c>
      <c r="G47" s="30">
        <v>6</v>
      </c>
      <c r="H47" s="30">
        <v>1</v>
      </c>
      <c r="I47" s="18">
        <f t="shared" si="46"/>
        <v>33</v>
      </c>
      <c r="J47" s="113">
        <v>25</v>
      </c>
      <c r="K47" s="26">
        <v>4</v>
      </c>
      <c r="L47" s="63">
        <f t="shared" si="47"/>
        <v>75.757575757575751</v>
      </c>
      <c r="M47" s="26">
        <v>17</v>
      </c>
      <c r="N47" s="19">
        <f t="shared" si="48"/>
        <v>51.515151515151516</v>
      </c>
      <c r="O47" s="26">
        <v>41</v>
      </c>
      <c r="P47" s="26">
        <v>8</v>
      </c>
      <c r="Q47" s="26">
        <v>3</v>
      </c>
      <c r="R47" s="26">
        <v>6</v>
      </c>
      <c r="S47" s="26">
        <v>1</v>
      </c>
      <c r="T47" s="18">
        <f t="shared" si="49"/>
        <v>31</v>
      </c>
      <c r="U47" s="113">
        <v>25</v>
      </c>
      <c r="V47" s="26">
        <v>3</v>
      </c>
      <c r="W47" s="19">
        <f t="shared" si="50"/>
        <v>80.645161290322577</v>
      </c>
      <c r="X47" s="26">
        <v>1</v>
      </c>
      <c r="Y47" s="26">
        <v>1</v>
      </c>
      <c r="Z47" s="26"/>
      <c r="AA47" s="26"/>
      <c r="AB47" s="18">
        <v>0</v>
      </c>
      <c r="AC47" s="26"/>
      <c r="AD47" s="20"/>
      <c r="AE47" s="27" t="s">
        <v>150</v>
      </c>
    </row>
    <row r="48" spans="1:31" ht="99" x14ac:dyDescent="0.45">
      <c r="A48" s="27">
        <v>13</v>
      </c>
      <c r="B48" s="27" t="s">
        <v>82</v>
      </c>
      <c r="C48" s="32" t="s">
        <v>57</v>
      </c>
      <c r="D48" s="29">
        <v>33</v>
      </c>
      <c r="E48" s="29">
        <v>28</v>
      </c>
      <c r="F48" s="29">
        <v>4</v>
      </c>
      <c r="G48" s="30"/>
      <c r="H48" s="30">
        <v>2</v>
      </c>
      <c r="I48" s="18">
        <f t="shared" si="46"/>
        <v>27</v>
      </c>
      <c r="J48" s="113">
        <v>25</v>
      </c>
      <c r="K48" s="26">
        <v>22</v>
      </c>
      <c r="L48" s="63">
        <f t="shared" si="47"/>
        <v>92.592592592592595</v>
      </c>
      <c r="M48" s="26">
        <v>14</v>
      </c>
      <c r="N48" s="19">
        <f t="shared" si="48"/>
        <v>51.851851851851848</v>
      </c>
      <c r="O48" s="26">
        <v>27</v>
      </c>
      <c r="P48" s="26">
        <v>24</v>
      </c>
      <c r="Q48" s="26">
        <v>3</v>
      </c>
      <c r="R48" s="26"/>
      <c r="S48" s="26">
        <v>1</v>
      </c>
      <c r="T48" s="18">
        <f t="shared" si="49"/>
        <v>23</v>
      </c>
      <c r="U48" s="113">
        <v>22</v>
      </c>
      <c r="V48" s="26">
        <v>20</v>
      </c>
      <c r="W48" s="19">
        <f t="shared" si="50"/>
        <v>95.652173913043484</v>
      </c>
      <c r="X48" s="26">
        <v>1</v>
      </c>
      <c r="Y48" s="26">
        <v>1</v>
      </c>
      <c r="Z48" s="26"/>
      <c r="AA48" s="26"/>
      <c r="AB48" s="18"/>
      <c r="AC48" s="26"/>
      <c r="AD48" s="20"/>
      <c r="AE48" s="27" t="s">
        <v>146</v>
      </c>
    </row>
    <row r="49" spans="1:31" ht="99" x14ac:dyDescent="0.45">
      <c r="A49" s="27">
        <v>14</v>
      </c>
      <c r="B49" s="35" t="s">
        <v>83</v>
      </c>
      <c r="C49" s="44" t="s">
        <v>58</v>
      </c>
      <c r="D49" s="45">
        <v>8</v>
      </c>
      <c r="E49" s="45">
        <v>2</v>
      </c>
      <c r="F49" s="45">
        <v>0</v>
      </c>
      <c r="G49" s="46"/>
      <c r="H49" s="46"/>
      <c r="I49" s="18">
        <f t="shared" si="46"/>
        <v>8</v>
      </c>
      <c r="J49" s="116">
        <v>7</v>
      </c>
      <c r="K49" s="48">
        <v>1</v>
      </c>
      <c r="L49" s="63">
        <f t="shared" si="47"/>
        <v>87.5</v>
      </c>
      <c r="M49" s="48">
        <v>4</v>
      </c>
      <c r="N49" s="19">
        <f t="shared" si="48"/>
        <v>50</v>
      </c>
      <c r="O49" s="47">
        <v>6</v>
      </c>
      <c r="P49" s="47">
        <v>1</v>
      </c>
      <c r="Q49" s="47"/>
      <c r="R49" s="47"/>
      <c r="S49" s="47"/>
      <c r="T49" s="18">
        <f t="shared" si="49"/>
        <v>6</v>
      </c>
      <c r="U49" s="116">
        <v>5</v>
      </c>
      <c r="V49" s="47">
        <v>1</v>
      </c>
      <c r="W49" s="19">
        <f t="shared" si="50"/>
        <v>83.333333333333343</v>
      </c>
      <c r="X49" s="47"/>
      <c r="Y49" s="47"/>
      <c r="Z49" s="47"/>
      <c r="AA49" s="47"/>
      <c r="AB49" s="47"/>
      <c r="AC49" s="47"/>
      <c r="AD49" s="31"/>
      <c r="AE49" s="27" t="s">
        <v>117</v>
      </c>
    </row>
    <row r="50" spans="1:31" ht="99" x14ac:dyDescent="0.45">
      <c r="A50" s="18">
        <v>15</v>
      </c>
      <c r="B50" s="27" t="s">
        <v>84</v>
      </c>
      <c r="C50" s="32" t="s">
        <v>59</v>
      </c>
      <c r="D50" s="38">
        <v>27</v>
      </c>
      <c r="E50" s="38">
        <v>6</v>
      </c>
      <c r="F50" s="29">
        <v>1</v>
      </c>
      <c r="G50" s="30"/>
      <c r="H50" s="30">
        <v>3</v>
      </c>
      <c r="I50" s="18">
        <f t="shared" si="46"/>
        <v>23</v>
      </c>
      <c r="J50" s="113">
        <v>19</v>
      </c>
      <c r="K50" s="26">
        <v>5</v>
      </c>
      <c r="L50" s="63">
        <f t="shared" si="47"/>
        <v>82.608695652173907</v>
      </c>
      <c r="M50" s="40">
        <v>17</v>
      </c>
      <c r="N50" s="19">
        <f t="shared" si="48"/>
        <v>73.91304347826086</v>
      </c>
      <c r="O50" s="40">
        <v>27</v>
      </c>
      <c r="P50" s="40">
        <v>6</v>
      </c>
      <c r="Q50" s="40">
        <v>1</v>
      </c>
      <c r="R50" s="40"/>
      <c r="S50" s="26">
        <v>3</v>
      </c>
      <c r="T50" s="18">
        <f t="shared" si="49"/>
        <v>23</v>
      </c>
      <c r="U50" s="113">
        <v>19</v>
      </c>
      <c r="V50" s="26">
        <v>5</v>
      </c>
      <c r="W50" s="19">
        <f t="shared" si="50"/>
        <v>82.608695652173907</v>
      </c>
      <c r="X50" s="40"/>
      <c r="Y50" s="40"/>
      <c r="Z50" s="40"/>
      <c r="AA50" s="26"/>
      <c r="AB50" s="26"/>
      <c r="AC50" s="26"/>
      <c r="AD50" s="31"/>
      <c r="AE50" s="27" t="s">
        <v>116</v>
      </c>
    </row>
    <row r="51" spans="1:31" s="2" customFormat="1" ht="33" x14ac:dyDescent="0.4">
      <c r="A51" s="92" t="s">
        <v>1</v>
      </c>
      <c r="B51" s="93"/>
      <c r="C51" s="94"/>
      <c r="D51" s="49">
        <f>D36+D37+D38+D39+D40+D41+D42+D43+D44+D45+D46+D47+D48+D49+D50</f>
        <v>559</v>
      </c>
      <c r="E51" s="49">
        <f t="shared" ref="E51:AC51" si="52">E36+E37+E38+E39+E40+E41+E42+E43+E44+E45+E46+E47+E48+E49+E50</f>
        <v>179</v>
      </c>
      <c r="F51" s="49">
        <f t="shared" si="52"/>
        <v>26</v>
      </c>
      <c r="G51" s="49">
        <f t="shared" si="52"/>
        <v>26</v>
      </c>
      <c r="H51" s="49">
        <f t="shared" si="52"/>
        <v>39</v>
      </c>
      <c r="I51" s="18">
        <f t="shared" si="46"/>
        <v>468</v>
      </c>
      <c r="J51" s="117">
        <f t="shared" si="52"/>
        <v>370</v>
      </c>
      <c r="K51" s="49">
        <f t="shared" si="52"/>
        <v>136</v>
      </c>
      <c r="L51" s="63">
        <f t="shared" si="47"/>
        <v>79.059829059829056</v>
      </c>
      <c r="M51" s="49">
        <f t="shared" si="52"/>
        <v>289</v>
      </c>
      <c r="N51" s="19">
        <f t="shared" si="48"/>
        <v>61.752136752136757</v>
      </c>
      <c r="O51" s="49">
        <f t="shared" si="52"/>
        <v>456</v>
      </c>
      <c r="P51" s="49">
        <f t="shared" si="52"/>
        <v>146</v>
      </c>
      <c r="Q51" s="49">
        <f t="shared" si="52"/>
        <v>22</v>
      </c>
      <c r="R51" s="49">
        <f t="shared" si="52"/>
        <v>25</v>
      </c>
      <c r="S51" s="49">
        <f t="shared" si="52"/>
        <v>37</v>
      </c>
      <c r="T51" s="18">
        <f t="shared" si="49"/>
        <v>372</v>
      </c>
      <c r="U51" s="117">
        <f t="shared" si="52"/>
        <v>315</v>
      </c>
      <c r="V51" s="49">
        <f t="shared" si="52"/>
        <v>112</v>
      </c>
      <c r="W51" s="19">
        <f t="shared" si="50"/>
        <v>84.677419354838719</v>
      </c>
      <c r="X51" s="49">
        <f t="shared" si="52"/>
        <v>28</v>
      </c>
      <c r="Y51" s="49">
        <f t="shared" si="52"/>
        <v>4</v>
      </c>
      <c r="Z51" s="49">
        <f t="shared" si="52"/>
        <v>0</v>
      </c>
      <c r="AA51" s="49">
        <f t="shared" si="52"/>
        <v>11</v>
      </c>
      <c r="AB51" s="18">
        <f>X51-Y51-Z51-AA51</f>
        <v>13</v>
      </c>
      <c r="AC51" s="49">
        <f t="shared" si="52"/>
        <v>12</v>
      </c>
      <c r="AD51" s="20">
        <f>AC51/AB51*100</f>
        <v>92.307692307692307</v>
      </c>
      <c r="AE51" s="40"/>
    </row>
    <row r="52" spans="1:31" ht="33" x14ac:dyDescent="0.45">
      <c r="A52" s="91" t="s">
        <v>11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7"/>
      <c r="AE52" s="26"/>
    </row>
    <row r="53" spans="1:31" ht="99" x14ac:dyDescent="0.45">
      <c r="A53" s="18">
        <v>1</v>
      </c>
      <c r="B53" s="18" t="s">
        <v>85</v>
      </c>
      <c r="C53" s="23" t="s">
        <v>60</v>
      </c>
      <c r="D53" s="18">
        <v>64</v>
      </c>
      <c r="E53" s="18">
        <v>16</v>
      </c>
      <c r="F53" s="18">
        <v>2</v>
      </c>
      <c r="G53" s="21">
        <v>6</v>
      </c>
      <c r="H53" s="21"/>
      <c r="I53" s="18">
        <f>D53-F53-G53-H53</f>
        <v>56</v>
      </c>
      <c r="J53" s="106">
        <v>31</v>
      </c>
      <c r="K53" s="21">
        <v>9</v>
      </c>
      <c r="L53" s="63">
        <f t="shared" ref="L53:L56" si="53">J53/I53*100</f>
        <v>55.357142857142861</v>
      </c>
      <c r="M53" s="21">
        <v>18</v>
      </c>
      <c r="N53" s="19">
        <f t="shared" ref="N53:N56" si="54">M53/I53*100</f>
        <v>32.142857142857146</v>
      </c>
      <c r="O53" s="21">
        <v>26</v>
      </c>
      <c r="P53" s="21"/>
      <c r="Q53" s="21">
        <v>2</v>
      </c>
      <c r="R53" s="21">
        <v>3</v>
      </c>
      <c r="S53" s="21"/>
      <c r="T53" s="18">
        <f t="shared" ref="T53:T56" si="55">O53-Q53-R53-S53</f>
        <v>21</v>
      </c>
      <c r="U53" s="106">
        <v>21</v>
      </c>
      <c r="V53" s="21">
        <v>7</v>
      </c>
      <c r="W53" s="19">
        <f t="shared" ref="W53:W56" si="56">U53/T53*100</f>
        <v>100</v>
      </c>
      <c r="X53" s="21"/>
      <c r="Y53" s="21"/>
      <c r="Z53" s="21"/>
      <c r="AA53" s="21"/>
      <c r="AB53" s="21"/>
      <c r="AC53" s="21"/>
      <c r="AD53" s="20"/>
      <c r="AE53" s="35" t="s">
        <v>149</v>
      </c>
    </row>
    <row r="54" spans="1:31" ht="99" x14ac:dyDescent="0.45">
      <c r="A54" s="18">
        <v>2</v>
      </c>
      <c r="B54" s="18" t="s">
        <v>86</v>
      </c>
      <c r="C54" s="23" t="s">
        <v>61</v>
      </c>
      <c r="D54" s="18">
        <v>9</v>
      </c>
      <c r="E54" s="18">
        <v>4</v>
      </c>
      <c r="F54" s="18">
        <v>1</v>
      </c>
      <c r="G54" s="30"/>
      <c r="H54" s="30"/>
      <c r="I54" s="18">
        <f>D54-F54-G54-H54</f>
        <v>8</v>
      </c>
      <c r="J54" s="106">
        <v>4</v>
      </c>
      <c r="K54" s="21">
        <v>3</v>
      </c>
      <c r="L54" s="63">
        <f t="shared" si="53"/>
        <v>50</v>
      </c>
      <c r="M54" s="21">
        <v>4</v>
      </c>
      <c r="N54" s="19">
        <f t="shared" si="54"/>
        <v>50</v>
      </c>
      <c r="O54" s="26">
        <v>3</v>
      </c>
      <c r="P54" s="26"/>
      <c r="Q54" s="26">
        <v>1</v>
      </c>
      <c r="R54" s="26"/>
      <c r="S54" s="26"/>
      <c r="T54" s="18">
        <f t="shared" si="55"/>
        <v>2</v>
      </c>
      <c r="U54" s="113">
        <v>2</v>
      </c>
      <c r="V54" s="26">
        <v>2</v>
      </c>
      <c r="W54" s="19">
        <f t="shared" si="56"/>
        <v>100</v>
      </c>
      <c r="X54" s="26"/>
      <c r="Y54" s="26"/>
      <c r="Z54" s="26"/>
      <c r="AA54" s="26"/>
      <c r="AB54" s="26"/>
      <c r="AC54" s="26"/>
      <c r="AD54" s="31"/>
      <c r="AE54" s="27" t="s">
        <v>117</v>
      </c>
    </row>
    <row r="55" spans="1:31" s="2" customFormat="1" ht="33" x14ac:dyDescent="0.4">
      <c r="A55" s="86" t="s">
        <v>1</v>
      </c>
      <c r="B55" s="74"/>
      <c r="C55" s="75"/>
      <c r="D55" s="38">
        <f>D54+D53</f>
        <v>73</v>
      </c>
      <c r="E55" s="38">
        <f t="shared" ref="E55:AC55" si="57">E54+E53</f>
        <v>20</v>
      </c>
      <c r="F55" s="38">
        <f t="shared" si="57"/>
        <v>3</v>
      </c>
      <c r="G55" s="38">
        <f t="shared" si="57"/>
        <v>6</v>
      </c>
      <c r="H55" s="38">
        <f t="shared" si="57"/>
        <v>0</v>
      </c>
      <c r="I55" s="18">
        <f>D55-F55-G55-H55</f>
        <v>64</v>
      </c>
      <c r="J55" s="112">
        <f t="shared" si="57"/>
        <v>35</v>
      </c>
      <c r="K55" s="38">
        <f t="shared" si="57"/>
        <v>12</v>
      </c>
      <c r="L55" s="63">
        <f t="shared" si="53"/>
        <v>54.6875</v>
      </c>
      <c r="M55" s="38">
        <f t="shared" si="57"/>
        <v>22</v>
      </c>
      <c r="N55" s="19">
        <f t="shared" si="54"/>
        <v>34.375</v>
      </c>
      <c r="O55" s="38">
        <f t="shared" si="57"/>
        <v>29</v>
      </c>
      <c r="P55" s="38">
        <f t="shared" si="57"/>
        <v>0</v>
      </c>
      <c r="Q55" s="38">
        <f t="shared" si="57"/>
        <v>3</v>
      </c>
      <c r="R55" s="38">
        <f t="shared" si="57"/>
        <v>3</v>
      </c>
      <c r="S55" s="38">
        <f t="shared" si="57"/>
        <v>0</v>
      </c>
      <c r="T55" s="18">
        <f t="shared" si="55"/>
        <v>23</v>
      </c>
      <c r="U55" s="112">
        <f t="shared" si="57"/>
        <v>23</v>
      </c>
      <c r="V55" s="38">
        <f t="shared" si="57"/>
        <v>9</v>
      </c>
      <c r="W55" s="19">
        <f t="shared" si="56"/>
        <v>100</v>
      </c>
      <c r="X55" s="38">
        <f t="shared" si="57"/>
        <v>0</v>
      </c>
      <c r="Y55" s="38">
        <f t="shared" si="57"/>
        <v>0</v>
      </c>
      <c r="Z55" s="38">
        <f t="shared" si="57"/>
        <v>0</v>
      </c>
      <c r="AA55" s="38">
        <f t="shared" si="57"/>
        <v>0</v>
      </c>
      <c r="AB55" s="18">
        <f t="shared" ref="AB55" si="58">X55-Z55-AA55</f>
        <v>0</v>
      </c>
      <c r="AC55" s="38">
        <f t="shared" si="57"/>
        <v>0</v>
      </c>
      <c r="AD55" s="20"/>
      <c r="AE55" s="40"/>
    </row>
    <row r="56" spans="1:31" s="2" customFormat="1" ht="33" x14ac:dyDescent="0.4">
      <c r="A56" s="91" t="s">
        <v>13</v>
      </c>
      <c r="B56" s="76"/>
      <c r="C56" s="77"/>
      <c r="D56" s="40">
        <f>D14+D19+D22+D28+D31+D34+D51+D55</f>
        <v>1014</v>
      </c>
      <c r="E56" s="40">
        <f t="shared" ref="E56:AC56" si="59">E14+E19+E22+E28+E31+E34+E51+E55</f>
        <v>407</v>
      </c>
      <c r="F56" s="40">
        <f t="shared" si="59"/>
        <v>54</v>
      </c>
      <c r="G56" s="40">
        <f t="shared" si="59"/>
        <v>35</v>
      </c>
      <c r="H56" s="40">
        <f t="shared" si="59"/>
        <v>55</v>
      </c>
      <c r="I56" s="18">
        <f>D56-F56-G56-H56</f>
        <v>870</v>
      </c>
      <c r="J56" s="118">
        <f t="shared" si="59"/>
        <v>673</v>
      </c>
      <c r="K56" s="40">
        <f t="shared" si="59"/>
        <v>281</v>
      </c>
      <c r="L56" s="63">
        <f t="shared" si="53"/>
        <v>77.356321839080451</v>
      </c>
      <c r="M56" s="40">
        <f t="shared" si="59"/>
        <v>520</v>
      </c>
      <c r="N56" s="19">
        <f t="shared" si="54"/>
        <v>59.770114942528743</v>
      </c>
      <c r="O56" s="40">
        <f t="shared" si="59"/>
        <v>716</v>
      </c>
      <c r="P56" s="40">
        <f t="shared" si="59"/>
        <v>267</v>
      </c>
      <c r="Q56" s="40">
        <f t="shared" si="59"/>
        <v>43</v>
      </c>
      <c r="R56" s="40">
        <f t="shared" si="59"/>
        <v>29</v>
      </c>
      <c r="S56" s="40">
        <f t="shared" si="59"/>
        <v>50</v>
      </c>
      <c r="T56" s="18">
        <f t="shared" si="55"/>
        <v>594</v>
      </c>
      <c r="U56" s="118">
        <f t="shared" si="59"/>
        <v>511</v>
      </c>
      <c r="V56" s="40">
        <f t="shared" si="59"/>
        <v>156</v>
      </c>
      <c r="W56" s="19">
        <f t="shared" si="56"/>
        <v>86.026936026936028</v>
      </c>
      <c r="X56" s="40">
        <f t="shared" si="59"/>
        <v>58</v>
      </c>
      <c r="Y56" s="40">
        <f t="shared" si="59"/>
        <v>7</v>
      </c>
      <c r="Z56" s="40">
        <f t="shared" si="59"/>
        <v>0</v>
      </c>
      <c r="AA56" s="40">
        <f t="shared" si="59"/>
        <v>18</v>
      </c>
      <c r="AB56" s="18">
        <f>X56-Y56-Z56-AA56</f>
        <v>33</v>
      </c>
      <c r="AC56" s="40">
        <f t="shared" si="59"/>
        <v>25</v>
      </c>
      <c r="AD56" s="20">
        <f t="shared" ref="AD56" si="60">AC56/AB56*100</f>
        <v>75.757575757575751</v>
      </c>
      <c r="AE56" s="40"/>
    </row>
    <row r="57" spans="1:31" ht="33" x14ac:dyDescent="0.45">
      <c r="A57" s="91" t="s">
        <v>12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7"/>
      <c r="AE57" s="26"/>
    </row>
    <row r="58" spans="1:31" ht="33" x14ac:dyDescent="0.45">
      <c r="A58" s="91" t="s">
        <v>19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7"/>
      <c r="AE58" s="26"/>
    </row>
    <row r="59" spans="1:31" ht="66" x14ac:dyDescent="0.45">
      <c r="A59" s="27">
        <v>1</v>
      </c>
      <c r="B59" s="27" t="s">
        <v>129</v>
      </c>
      <c r="C59" s="32" t="s">
        <v>30</v>
      </c>
      <c r="D59" s="29">
        <v>2</v>
      </c>
      <c r="E59" s="29">
        <v>2</v>
      </c>
      <c r="F59" s="29">
        <v>2</v>
      </c>
      <c r="G59" s="30"/>
      <c r="H59" s="30"/>
      <c r="I59" s="18">
        <f>D59-F59-G59-H59</f>
        <v>0</v>
      </c>
      <c r="J59" s="106"/>
      <c r="K59" s="26"/>
      <c r="L59" s="64"/>
      <c r="M59" s="21"/>
      <c r="N59" s="19"/>
      <c r="O59" s="26"/>
      <c r="P59" s="26"/>
      <c r="Q59" s="26"/>
      <c r="R59" s="26"/>
      <c r="S59" s="26"/>
      <c r="T59" s="18"/>
      <c r="U59" s="113"/>
      <c r="V59" s="26"/>
      <c r="W59" s="19"/>
      <c r="X59" s="26"/>
      <c r="Y59" s="26"/>
      <c r="Z59" s="26"/>
      <c r="AA59" s="26"/>
      <c r="AB59" s="26"/>
      <c r="AC59" s="26"/>
      <c r="AD59" s="31"/>
      <c r="AE59" s="26"/>
    </row>
    <row r="60" spans="1:31" ht="99" x14ac:dyDescent="0.45">
      <c r="A60" s="27">
        <v>2</v>
      </c>
      <c r="B60" s="27" t="s">
        <v>137</v>
      </c>
      <c r="C60" s="32" t="s">
        <v>34</v>
      </c>
      <c r="D60" s="29">
        <v>3</v>
      </c>
      <c r="E60" s="29">
        <v>2</v>
      </c>
      <c r="F60" s="29"/>
      <c r="G60" s="30"/>
      <c r="H60" s="30"/>
      <c r="I60" s="18">
        <f>D60-F60-G60-H60</f>
        <v>3</v>
      </c>
      <c r="J60" s="106">
        <v>2</v>
      </c>
      <c r="K60" s="26"/>
      <c r="L60" s="63">
        <f t="shared" ref="L60:L63" si="61">J60/I60*100</f>
        <v>66.666666666666657</v>
      </c>
      <c r="M60" s="21"/>
      <c r="N60" s="19">
        <f t="shared" ref="N60:N63" si="62">M60/I60*100</f>
        <v>0</v>
      </c>
      <c r="O60" s="26">
        <v>3</v>
      </c>
      <c r="P60" s="26">
        <v>2</v>
      </c>
      <c r="Q60" s="26"/>
      <c r="R60" s="26"/>
      <c r="S60" s="26"/>
      <c r="T60" s="18">
        <f t="shared" ref="T60:T63" si="63">O60-Q60-R60-S60</f>
        <v>3</v>
      </c>
      <c r="U60" s="113">
        <v>2</v>
      </c>
      <c r="V60" s="26"/>
      <c r="W60" s="19">
        <f t="shared" ref="W60:W63" si="64">U60/T60*100</f>
        <v>66.666666666666657</v>
      </c>
      <c r="X60" s="26"/>
      <c r="Y60" s="26"/>
      <c r="Z60" s="26"/>
      <c r="AA60" s="26"/>
      <c r="AB60" s="26"/>
      <c r="AC60" s="26"/>
      <c r="AD60" s="31"/>
      <c r="AE60" s="26"/>
    </row>
    <row r="61" spans="1:31" ht="66" x14ac:dyDescent="0.45">
      <c r="A61" s="27">
        <v>3</v>
      </c>
      <c r="B61" s="27" t="s">
        <v>87</v>
      </c>
      <c r="C61" s="32" t="s">
        <v>35</v>
      </c>
      <c r="D61" s="29">
        <v>2</v>
      </c>
      <c r="E61" s="29">
        <v>1</v>
      </c>
      <c r="F61" s="29"/>
      <c r="G61" s="30"/>
      <c r="H61" s="30"/>
      <c r="I61" s="18">
        <f>D61-F61-G61-H61</f>
        <v>2</v>
      </c>
      <c r="J61" s="106">
        <v>1</v>
      </c>
      <c r="K61" s="26"/>
      <c r="L61" s="63">
        <f t="shared" si="61"/>
        <v>50</v>
      </c>
      <c r="M61" s="21">
        <v>1</v>
      </c>
      <c r="N61" s="19">
        <f t="shared" si="62"/>
        <v>50</v>
      </c>
      <c r="O61" s="26">
        <v>1</v>
      </c>
      <c r="P61" s="26"/>
      <c r="Q61" s="26"/>
      <c r="R61" s="26"/>
      <c r="S61" s="26"/>
      <c r="T61" s="18">
        <f t="shared" si="63"/>
        <v>1</v>
      </c>
      <c r="U61" s="113">
        <v>1</v>
      </c>
      <c r="V61" s="26"/>
      <c r="W61" s="19">
        <f t="shared" si="64"/>
        <v>100</v>
      </c>
      <c r="X61" s="26"/>
      <c r="Y61" s="26"/>
      <c r="Z61" s="26"/>
      <c r="AA61" s="26"/>
      <c r="AB61" s="26"/>
      <c r="AC61" s="26"/>
      <c r="AD61" s="31"/>
      <c r="AE61" s="26"/>
    </row>
    <row r="62" spans="1:31" ht="66" x14ac:dyDescent="0.45">
      <c r="A62" s="27">
        <v>4</v>
      </c>
      <c r="B62" s="27" t="s">
        <v>88</v>
      </c>
      <c r="C62" s="32" t="s">
        <v>36</v>
      </c>
      <c r="D62" s="29">
        <v>1</v>
      </c>
      <c r="E62" s="29">
        <v>1</v>
      </c>
      <c r="F62" s="29"/>
      <c r="G62" s="30"/>
      <c r="H62" s="30"/>
      <c r="I62" s="18">
        <f>D62-F62-G62-H62</f>
        <v>1</v>
      </c>
      <c r="J62" s="106">
        <v>1</v>
      </c>
      <c r="K62" s="26">
        <v>1</v>
      </c>
      <c r="L62" s="63">
        <f t="shared" si="61"/>
        <v>100</v>
      </c>
      <c r="M62" s="21">
        <v>1</v>
      </c>
      <c r="N62" s="19">
        <f t="shared" si="62"/>
        <v>100</v>
      </c>
      <c r="O62" s="26">
        <v>1</v>
      </c>
      <c r="P62" s="26">
        <v>1</v>
      </c>
      <c r="Q62" s="26"/>
      <c r="R62" s="26"/>
      <c r="S62" s="26"/>
      <c r="T62" s="18">
        <f t="shared" si="63"/>
        <v>1</v>
      </c>
      <c r="U62" s="113">
        <v>1</v>
      </c>
      <c r="V62" s="26"/>
      <c r="W62" s="19">
        <f t="shared" si="64"/>
        <v>100</v>
      </c>
      <c r="X62" s="26"/>
      <c r="Y62" s="26"/>
      <c r="Z62" s="26"/>
      <c r="AA62" s="26"/>
      <c r="AB62" s="26"/>
      <c r="AC62" s="26"/>
      <c r="AD62" s="31"/>
      <c r="AE62" s="26"/>
    </row>
    <row r="63" spans="1:31" s="2" customFormat="1" ht="33" x14ac:dyDescent="0.4">
      <c r="A63" s="91" t="s">
        <v>3</v>
      </c>
      <c r="B63" s="76"/>
      <c r="C63" s="77"/>
      <c r="D63" s="33">
        <f>D59+D60+D61+D62</f>
        <v>8</v>
      </c>
      <c r="E63" s="33">
        <f t="shared" ref="E63:AC63" si="65">E59+E60+E61+E62</f>
        <v>6</v>
      </c>
      <c r="F63" s="33">
        <f t="shared" si="65"/>
        <v>2</v>
      </c>
      <c r="G63" s="33">
        <f t="shared" si="65"/>
        <v>0</v>
      </c>
      <c r="H63" s="33">
        <f t="shared" si="65"/>
        <v>0</v>
      </c>
      <c r="I63" s="18">
        <f>D63-F63-G63-H63</f>
        <v>6</v>
      </c>
      <c r="J63" s="119">
        <f t="shared" si="65"/>
        <v>4</v>
      </c>
      <c r="K63" s="33">
        <f t="shared" si="65"/>
        <v>1</v>
      </c>
      <c r="L63" s="63">
        <f t="shared" si="61"/>
        <v>66.666666666666657</v>
      </c>
      <c r="M63" s="33">
        <f t="shared" si="65"/>
        <v>2</v>
      </c>
      <c r="N63" s="19">
        <f t="shared" si="62"/>
        <v>33.333333333333329</v>
      </c>
      <c r="O63" s="33">
        <f t="shared" si="65"/>
        <v>5</v>
      </c>
      <c r="P63" s="33">
        <f t="shared" si="65"/>
        <v>3</v>
      </c>
      <c r="Q63" s="33">
        <f t="shared" si="65"/>
        <v>0</v>
      </c>
      <c r="R63" s="33">
        <f t="shared" si="65"/>
        <v>0</v>
      </c>
      <c r="S63" s="33">
        <f t="shared" si="65"/>
        <v>0</v>
      </c>
      <c r="T63" s="18">
        <f t="shared" si="63"/>
        <v>5</v>
      </c>
      <c r="U63" s="109">
        <f t="shared" si="65"/>
        <v>4</v>
      </c>
      <c r="V63" s="33">
        <f t="shared" si="65"/>
        <v>0</v>
      </c>
      <c r="W63" s="19">
        <f t="shared" si="64"/>
        <v>80</v>
      </c>
      <c r="X63" s="33">
        <f t="shared" si="65"/>
        <v>0</v>
      </c>
      <c r="Y63" s="33">
        <f t="shared" si="65"/>
        <v>0</v>
      </c>
      <c r="Z63" s="33">
        <f t="shared" si="65"/>
        <v>0</v>
      </c>
      <c r="AA63" s="33">
        <f t="shared" si="65"/>
        <v>0</v>
      </c>
      <c r="AB63" s="33">
        <f t="shared" si="65"/>
        <v>0</v>
      </c>
      <c r="AC63" s="33">
        <f t="shared" si="65"/>
        <v>0</v>
      </c>
      <c r="AD63" s="20"/>
      <c r="AE63" s="40"/>
    </row>
    <row r="64" spans="1:31" ht="33" x14ac:dyDescent="0.45">
      <c r="A64" s="91" t="s">
        <v>5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7"/>
      <c r="AE64" s="26"/>
    </row>
    <row r="65" spans="1:31" ht="66" x14ac:dyDescent="0.45">
      <c r="A65" s="27">
        <v>1</v>
      </c>
      <c r="B65" s="27" t="s">
        <v>89</v>
      </c>
      <c r="C65" s="32" t="s">
        <v>5</v>
      </c>
      <c r="D65" s="29">
        <v>3</v>
      </c>
      <c r="E65" s="29">
        <v>2</v>
      </c>
      <c r="F65" s="29"/>
      <c r="G65" s="30"/>
      <c r="H65" s="30"/>
      <c r="I65" s="18">
        <f>D65-F65-G65-H65</f>
        <v>3</v>
      </c>
      <c r="J65" s="113">
        <v>3</v>
      </c>
      <c r="K65" s="26"/>
      <c r="L65" s="63">
        <f t="shared" ref="L65:L66" si="66">J65/I65*100</f>
        <v>100</v>
      </c>
      <c r="M65" s="21">
        <v>2</v>
      </c>
      <c r="N65" s="19">
        <f t="shared" ref="N65:N66" si="67">M65/I65*100</f>
        <v>66.666666666666657</v>
      </c>
      <c r="O65" s="26">
        <v>2</v>
      </c>
      <c r="P65" s="26">
        <v>1</v>
      </c>
      <c r="Q65" s="26"/>
      <c r="R65" s="26"/>
      <c r="S65" s="26"/>
      <c r="T65" s="18">
        <f t="shared" ref="T65:T66" si="68">O65-Q65-R65-S65</f>
        <v>2</v>
      </c>
      <c r="U65" s="113">
        <v>2</v>
      </c>
      <c r="V65" s="26"/>
      <c r="W65" s="19">
        <f t="shared" ref="W65:W66" si="69">U65/T65*100</f>
        <v>100</v>
      </c>
      <c r="X65" s="26"/>
      <c r="Y65" s="26"/>
      <c r="Z65" s="26"/>
      <c r="AA65" s="26"/>
      <c r="AB65" s="26"/>
      <c r="AC65" s="26"/>
      <c r="AD65" s="31"/>
      <c r="AE65" s="26"/>
    </row>
    <row r="66" spans="1:31" s="2" customFormat="1" ht="33" x14ac:dyDescent="0.4">
      <c r="A66" s="88" t="s">
        <v>1</v>
      </c>
      <c r="B66" s="89"/>
      <c r="C66" s="90"/>
      <c r="D66" s="38">
        <f>D65</f>
        <v>3</v>
      </c>
      <c r="E66" s="38">
        <f t="shared" ref="E66:AC66" si="70">E65</f>
        <v>2</v>
      </c>
      <c r="F66" s="38">
        <f t="shared" si="70"/>
        <v>0</v>
      </c>
      <c r="G66" s="38">
        <f t="shared" si="70"/>
        <v>0</v>
      </c>
      <c r="H66" s="38">
        <f t="shared" si="70"/>
        <v>0</v>
      </c>
      <c r="I66" s="18">
        <f>D66-F66-G66-H66</f>
        <v>3</v>
      </c>
      <c r="J66" s="112">
        <f t="shared" si="70"/>
        <v>3</v>
      </c>
      <c r="K66" s="38">
        <f t="shared" si="70"/>
        <v>0</v>
      </c>
      <c r="L66" s="63">
        <f t="shared" si="66"/>
        <v>100</v>
      </c>
      <c r="M66" s="38">
        <f t="shared" si="70"/>
        <v>2</v>
      </c>
      <c r="N66" s="19">
        <f t="shared" si="67"/>
        <v>66.666666666666657</v>
      </c>
      <c r="O66" s="38">
        <f t="shared" si="70"/>
        <v>2</v>
      </c>
      <c r="P66" s="38">
        <f t="shared" si="70"/>
        <v>1</v>
      </c>
      <c r="Q66" s="38">
        <f t="shared" si="70"/>
        <v>0</v>
      </c>
      <c r="R66" s="38">
        <f t="shared" si="70"/>
        <v>0</v>
      </c>
      <c r="S66" s="38">
        <f t="shared" si="70"/>
        <v>0</v>
      </c>
      <c r="T66" s="18">
        <f t="shared" si="68"/>
        <v>2</v>
      </c>
      <c r="U66" s="112">
        <f t="shared" si="70"/>
        <v>2</v>
      </c>
      <c r="V66" s="38">
        <f t="shared" si="70"/>
        <v>0</v>
      </c>
      <c r="W66" s="19">
        <f t="shared" si="69"/>
        <v>100</v>
      </c>
      <c r="X66" s="38">
        <f t="shared" si="70"/>
        <v>0</v>
      </c>
      <c r="Y66" s="38">
        <f t="shared" si="70"/>
        <v>0</v>
      </c>
      <c r="Z66" s="38">
        <f t="shared" si="70"/>
        <v>0</v>
      </c>
      <c r="AA66" s="38">
        <f t="shared" si="70"/>
        <v>0</v>
      </c>
      <c r="AB66" s="38">
        <f t="shared" si="70"/>
        <v>0</v>
      </c>
      <c r="AC66" s="38">
        <f t="shared" si="70"/>
        <v>0</v>
      </c>
      <c r="AD66" s="20"/>
      <c r="AE66" s="40"/>
    </row>
    <row r="67" spans="1:31" ht="33" x14ac:dyDescent="0.45">
      <c r="A67" s="91" t="s">
        <v>7</v>
      </c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7"/>
      <c r="AE67" s="26"/>
    </row>
    <row r="68" spans="1:31" ht="99" x14ac:dyDescent="0.45">
      <c r="A68" s="27">
        <v>1</v>
      </c>
      <c r="B68" s="27" t="s">
        <v>105</v>
      </c>
      <c r="C68" s="32" t="s">
        <v>40</v>
      </c>
      <c r="D68" s="29">
        <v>2</v>
      </c>
      <c r="E68" s="29">
        <v>1</v>
      </c>
      <c r="F68" s="29"/>
      <c r="G68" s="30"/>
      <c r="H68" s="30"/>
      <c r="I68" s="18">
        <f>D68-F68-G68-H68</f>
        <v>2</v>
      </c>
      <c r="J68" s="113">
        <v>2</v>
      </c>
      <c r="K68" s="26"/>
      <c r="L68" s="63">
        <f t="shared" ref="L68:L69" si="71">J68/I68*100</f>
        <v>100</v>
      </c>
      <c r="M68" s="21">
        <v>2</v>
      </c>
      <c r="N68" s="19">
        <f t="shared" ref="N68:N69" si="72">M68/I68*100</f>
        <v>100</v>
      </c>
      <c r="O68" s="26">
        <v>1</v>
      </c>
      <c r="P68" s="26"/>
      <c r="Q68" s="26"/>
      <c r="R68" s="26"/>
      <c r="S68" s="26"/>
      <c r="T68" s="18">
        <f t="shared" ref="T68:T69" si="73">O68-Q68-R68-S68</f>
        <v>1</v>
      </c>
      <c r="U68" s="113">
        <v>1</v>
      </c>
      <c r="V68" s="26"/>
      <c r="W68" s="19">
        <f t="shared" ref="W68:W69" si="74">U68/T68*100</f>
        <v>100</v>
      </c>
      <c r="X68" s="26"/>
      <c r="Y68" s="26"/>
      <c r="Z68" s="26"/>
      <c r="AA68" s="26"/>
      <c r="AB68" s="26"/>
      <c r="AC68" s="26"/>
      <c r="AD68" s="31"/>
      <c r="AE68" s="26"/>
    </row>
    <row r="69" spans="1:31" s="2" customFormat="1" ht="33" x14ac:dyDescent="0.4">
      <c r="A69" s="88" t="s">
        <v>1</v>
      </c>
      <c r="B69" s="89"/>
      <c r="C69" s="90"/>
      <c r="D69" s="38">
        <f>D68</f>
        <v>2</v>
      </c>
      <c r="E69" s="38">
        <f t="shared" ref="E69:AC69" si="75">E68</f>
        <v>1</v>
      </c>
      <c r="F69" s="38">
        <f t="shared" si="75"/>
        <v>0</v>
      </c>
      <c r="G69" s="38">
        <f t="shared" si="75"/>
        <v>0</v>
      </c>
      <c r="H69" s="38">
        <f t="shared" si="75"/>
        <v>0</v>
      </c>
      <c r="I69" s="18">
        <f>D69-F69-G69-H69</f>
        <v>2</v>
      </c>
      <c r="J69" s="112">
        <f t="shared" si="75"/>
        <v>2</v>
      </c>
      <c r="K69" s="38">
        <f t="shared" si="75"/>
        <v>0</v>
      </c>
      <c r="L69" s="63">
        <f t="shared" si="71"/>
        <v>100</v>
      </c>
      <c r="M69" s="38">
        <f t="shared" si="75"/>
        <v>2</v>
      </c>
      <c r="N69" s="19">
        <f t="shared" si="72"/>
        <v>100</v>
      </c>
      <c r="O69" s="38">
        <f t="shared" si="75"/>
        <v>1</v>
      </c>
      <c r="P69" s="38">
        <f t="shared" si="75"/>
        <v>0</v>
      </c>
      <c r="Q69" s="38">
        <f t="shared" si="75"/>
        <v>0</v>
      </c>
      <c r="R69" s="38">
        <f t="shared" si="75"/>
        <v>0</v>
      </c>
      <c r="S69" s="38">
        <f t="shared" si="75"/>
        <v>0</v>
      </c>
      <c r="T69" s="18">
        <f t="shared" si="73"/>
        <v>1</v>
      </c>
      <c r="U69" s="112">
        <f t="shared" si="75"/>
        <v>1</v>
      </c>
      <c r="V69" s="38">
        <f t="shared" si="75"/>
        <v>0</v>
      </c>
      <c r="W69" s="19">
        <f t="shared" si="74"/>
        <v>100</v>
      </c>
      <c r="X69" s="38">
        <f t="shared" si="75"/>
        <v>0</v>
      </c>
      <c r="Y69" s="38">
        <f t="shared" si="75"/>
        <v>0</v>
      </c>
      <c r="Z69" s="38">
        <f t="shared" si="75"/>
        <v>0</v>
      </c>
      <c r="AA69" s="38">
        <f t="shared" si="75"/>
        <v>0</v>
      </c>
      <c r="AB69" s="38">
        <f t="shared" si="75"/>
        <v>0</v>
      </c>
      <c r="AC69" s="38">
        <f t="shared" si="75"/>
        <v>0</v>
      </c>
      <c r="AD69" s="20"/>
      <c r="AE69" s="40"/>
    </row>
    <row r="70" spans="1:31" ht="33" x14ac:dyDescent="0.45">
      <c r="A70" s="91" t="s">
        <v>8</v>
      </c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7"/>
      <c r="AE70" s="26"/>
    </row>
    <row r="71" spans="1:31" ht="66" x14ac:dyDescent="0.45">
      <c r="A71" s="18">
        <v>1</v>
      </c>
      <c r="B71" s="18" t="s">
        <v>90</v>
      </c>
      <c r="C71" s="23" t="s">
        <v>44</v>
      </c>
      <c r="D71" s="18">
        <v>4</v>
      </c>
      <c r="E71" s="18">
        <v>1</v>
      </c>
      <c r="F71" s="18"/>
      <c r="G71" s="21"/>
      <c r="H71" s="21"/>
      <c r="I71" s="18">
        <f>D71-F71-G71-H71</f>
        <v>4</v>
      </c>
      <c r="J71" s="106">
        <v>1</v>
      </c>
      <c r="K71" s="21">
        <v>1</v>
      </c>
      <c r="L71" s="63">
        <f t="shared" ref="L71:L73" si="76">J71/I71*100</f>
        <v>25</v>
      </c>
      <c r="M71" s="21">
        <v>1</v>
      </c>
      <c r="N71" s="19">
        <f t="shared" ref="N71:N73" si="77">M71/I71*100</f>
        <v>25</v>
      </c>
      <c r="O71" s="21">
        <v>1</v>
      </c>
      <c r="P71" s="21">
        <v>1</v>
      </c>
      <c r="Q71" s="21"/>
      <c r="R71" s="21"/>
      <c r="S71" s="21"/>
      <c r="T71" s="18">
        <f t="shared" ref="T71:T73" si="78">O71-Q71-R71-S71</f>
        <v>1</v>
      </c>
      <c r="U71" s="106">
        <v>1</v>
      </c>
      <c r="V71" s="21">
        <v>1</v>
      </c>
      <c r="W71" s="19">
        <f t="shared" ref="W71:W73" si="79">U71/T71*100</f>
        <v>100</v>
      </c>
      <c r="X71" s="21"/>
      <c r="Y71" s="21"/>
      <c r="Z71" s="21"/>
      <c r="AA71" s="21"/>
      <c r="AB71" s="21"/>
      <c r="AC71" s="21"/>
      <c r="AD71" s="20"/>
      <c r="AE71" s="26"/>
    </row>
    <row r="72" spans="1:31" ht="66" x14ac:dyDescent="0.45">
      <c r="A72" s="18">
        <v>2</v>
      </c>
      <c r="B72" s="18" t="s">
        <v>91</v>
      </c>
      <c r="C72" s="23" t="s">
        <v>62</v>
      </c>
      <c r="D72" s="18">
        <v>2</v>
      </c>
      <c r="E72" s="18">
        <v>2</v>
      </c>
      <c r="F72" s="18"/>
      <c r="G72" s="21"/>
      <c r="H72" s="21"/>
      <c r="I72" s="18">
        <f>D72-F72-G72-H72</f>
        <v>2</v>
      </c>
      <c r="J72" s="106">
        <v>1</v>
      </c>
      <c r="K72" s="21">
        <v>1</v>
      </c>
      <c r="L72" s="63">
        <f t="shared" si="76"/>
        <v>50</v>
      </c>
      <c r="M72" s="21">
        <v>1</v>
      </c>
      <c r="N72" s="19">
        <f t="shared" si="77"/>
        <v>50</v>
      </c>
      <c r="O72" s="21">
        <v>2</v>
      </c>
      <c r="P72" s="21">
        <v>2</v>
      </c>
      <c r="Q72" s="21"/>
      <c r="R72" s="21"/>
      <c r="S72" s="21"/>
      <c r="T72" s="18">
        <f t="shared" si="78"/>
        <v>2</v>
      </c>
      <c r="U72" s="106">
        <v>1</v>
      </c>
      <c r="V72" s="21">
        <v>1</v>
      </c>
      <c r="W72" s="19">
        <f t="shared" si="79"/>
        <v>50</v>
      </c>
      <c r="X72" s="21"/>
      <c r="Y72" s="21"/>
      <c r="Z72" s="21"/>
      <c r="AA72" s="21"/>
      <c r="AB72" s="21"/>
      <c r="AC72" s="21"/>
      <c r="AD72" s="20"/>
      <c r="AE72" s="26"/>
    </row>
    <row r="73" spans="1:31" s="2" customFormat="1" ht="33" x14ac:dyDescent="0.4">
      <c r="A73" s="95" t="s">
        <v>1</v>
      </c>
      <c r="B73" s="96"/>
      <c r="C73" s="97"/>
      <c r="D73" s="17">
        <f>D72+D71</f>
        <v>6</v>
      </c>
      <c r="E73" s="17">
        <f t="shared" ref="E73:AC73" si="80">E72+E71</f>
        <v>3</v>
      </c>
      <c r="F73" s="17">
        <f t="shared" si="80"/>
        <v>0</v>
      </c>
      <c r="G73" s="17">
        <f t="shared" si="80"/>
        <v>0</v>
      </c>
      <c r="H73" s="17">
        <f t="shared" si="80"/>
        <v>0</v>
      </c>
      <c r="I73" s="18">
        <f>D73-F73-G73-H73</f>
        <v>6</v>
      </c>
      <c r="J73" s="119">
        <f t="shared" si="80"/>
        <v>2</v>
      </c>
      <c r="K73" s="17">
        <f t="shared" si="80"/>
        <v>2</v>
      </c>
      <c r="L73" s="63">
        <f t="shared" si="76"/>
        <v>33.333333333333329</v>
      </c>
      <c r="M73" s="17">
        <f t="shared" si="80"/>
        <v>2</v>
      </c>
      <c r="N73" s="19">
        <f t="shared" si="77"/>
        <v>33.333333333333329</v>
      </c>
      <c r="O73" s="17">
        <f t="shared" si="80"/>
        <v>3</v>
      </c>
      <c r="P73" s="17">
        <f t="shared" si="80"/>
        <v>3</v>
      </c>
      <c r="Q73" s="17">
        <f t="shared" si="80"/>
        <v>0</v>
      </c>
      <c r="R73" s="17">
        <f t="shared" si="80"/>
        <v>0</v>
      </c>
      <c r="S73" s="17">
        <f t="shared" si="80"/>
        <v>0</v>
      </c>
      <c r="T73" s="18">
        <f t="shared" si="78"/>
        <v>3</v>
      </c>
      <c r="U73" s="119">
        <f t="shared" si="80"/>
        <v>2</v>
      </c>
      <c r="V73" s="17">
        <f t="shared" si="80"/>
        <v>2</v>
      </c>
      <c r="W73" s="19">
        <f t="shared" si="79"/>
        <v>66.666666666666657</v>
      </c>
      <c r="X73" s="17">
        <f t="shared" si="80"/>
        <v>0</v>
      </c>
      <c r="Y73" s="17">
        <f t="shared" si="80"/>
        <v>0</v>
      </c>
      <c r="Z73" s="17">
        <f t="shared" si="80"/>
        <v>0</v>
      </c>
      <c r="AA73" s="17">
        <f t="shared" si="80"/>
        <v>0</v>
      </c>
      <c r="AB73" s="17">
        <f t="shared" si="80"/>
        <v>0</v>
      </c>
      <c r="AC73" s="17">
        <f t="shared" si="80"/>
        <v>0</v>
      </c>
      <c r="AD73" s="20">
        <v>0</v>
      </c>
      <c r="AE73" s="40"/>
    </row>
    <row r="74" spans="1:31" ht="33" x14ac:dyDescent="0.45">
      <c r="A74" s="95" t="s">
        <v>9</v>
      </c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7"/>
      <c r="AE74" s="26"/>
    </row>
    <row r="75" spans="1:31" ht="66" x14ac:dyDescent="0.45">
      <c r="A75" s="18" t="s">
        <v>18</v>
      </c>
      <c r="B75" s="18" t="s">
        <v>130</v>
      </c>
      <c r="C75" s="23" t="s">
        <v>63</v>
      </c>
      <c r="D75" s="18">
        <v>4</v>
      </c>
      <c r="E75" s="18">
        <v>3</v>
      </c>
      <c r="F75" s="18">
        <v>1</v>
      </c>
      <c r="G75" s="21"/>
      <c r="H75" s="21"/>
      <c r="I75" s="18">
        <f>D75-F75-G75-H75</f>
        <v>3</v>
      </c>
      <c r="J75" s="106">
        <v>3</v>
      </c>
      <c r="K75" s="21">
        <v>2</v>
      </c>
      <c r="L75" s="63">
        <f t="shared" ref="L75:L76" si="81">J75/I75*100</f>
        <v>100</v>
      </c>
      <c r="M75" s="21">
        <v>3</v>
      </c>
      <c r="N75" s="19">
        <f t="shared" ref="N75:N76" si="82">M75/I75*100</f>
        <v>100</v>
      </c>
      <c r="O75" s="21">
        <v>2</v>
      </c>
      <c r="P75" s="21">
        <v>2</v>
      </c>
      <c r="Q75" s="21">
        <v>1</v>
      </c>
      <c r="R75" s="21"/>
      <c r="S75" s="21"/>
      <c r="T75" s="18">
        <f t="shared" ref="T75:T76" si="83">O75-Q75-R75-S75</f>
        <v>1</v>
      </c>
      <c r="U75" s="106">
        <v>1</v>
      </c>
      <c r="V75" s="21">
        <v>1</v>
      </c>
      <c r="W75" s="19">
        <f t="shared" ref="W75:W76" si="84">U75/T75*100</f>
        <v>100</v>
      </c>
      <c r="X75" s="21"/>
      <c r="Y75" s="21"/>
      <c r="Z75" s="21"/>
      <c r="AA75" s="21"/>
      <c r="AB75" s="21"/>
      <c r="AC75" s="21"/>
      <c r="AD75" s="20">
        <v>0</v>
      </c>
      <c r="AE75" s="26"/>
    </row>
    <row r="76" spans="1:31" s="2" customFormat="1" ht="33" x14ac:dyDescent="0.4">
      <c r="A76" s="95" t="s">
        <v>1</v>
      </c>
      <c r="B76" s="96"/>
      <c r="C76" s="97"/>
      <c r="D76" s="17">
        <f>D75</f>
        <v>4</v>
      </c>
      <c r="E76" s="17">
        <f t="shared" ref="E76:AC76" si="85">E75</f>
        <v>3</v>
      </c>
      <c r="F76" s="17">
        <f t="shared" si="85"/>
        <v>1</v>
      </c>
      <c r="G76" s="17">
        <f t="shared" si="85"/>
        <v>0</v>
      </c>
      <c r="H76" s="17">
        <f t="shared" si="85"/>
        <v>0</v>
      </c>
      <c r="I76" s="18">
        <f>D76-F76-G76-H76</f>
        <v>3</v>
      </c>
      <c r="J76" s="119">
        <f t="shared" si="85"/>
        <v>3</v>
      </c>
      <c r="K76" s="17">
        <f t="shared" si="85"/>
        <v>2</v>
      </c>
      <c r="L76" s="63">
        <f t="shared" si="81"/>
        <v>100</v>
      </c>
      <c r="M76" s="17">
        <f t="shared" si="85"/>
        <v>3</v>
      </c>
      <c r="N76" s="19">
        <f t="shared" si="82"/>
        <v>100</v>
      </c>
      <c r="O76" s="17">
        <f t="shared" si="85"/>
        <v>2</v>
      </c>
      <c r="P76" s="17">
        <f t="shared" si="85"/>
        <v>2</v>
      </c>
      <c r="Q76" s="17">
        <f t="shared" si="85"/>
        <v>1</v>
      </c>
      <c r="R76" s="17">
        <f t="shared" si="85"/>
        <v>0</v>
      </c>
      <c r="S76" s="17">
        <f t="shared" si="85"/>
        <v>0</v>
      </c>
      <c r="T76" s="18">
        <f t="shared" si="83"/>
        <v>1</v>
      </c>
      <c r="U76" s="119">
        <f t="shared" si="85"/>
        <v>1</v>
      </c>
      <c r="V76" s="17">
        <f t="shared" si="85"/>
        <v>1</v>
      </c>
      <c r="W76" s="19">
        <f t="shared" si="84"/>
        <v>100</v>
      </c>
      <c r="X76" s="17">
        <f t="shared" si="85"/>
        <v>0</v>
      </c>
      <c r="Y76" s="17">
        <f t="shared" si="85"/>
        <v>0</v>
      </c>
      <c r="Z76" s="17">
        <f t="shared" si="85"/>
        <v>0</v>
      </c>
      <c r="AA76" s="17">
        <f t="shared" si="85"/>
        <v>0</v>
      </c>
      <c r="AB76" s="17">
        <f t="shared" si="85"/>
        <v>0</v>
      </c>
      <c r="AC76" s="17">
        <f t="shared" si="85"/>
        <v>0</v>
      </c>
      <c r="AD76" s="20">
        <v>0</v>
      </c>
      <c r="AE76" s="40"/>
    </row>
    <row r="77" spans="1:31" ht="33" x14ac:dyDescent="0.45">
      <c r="A77" s="95" t="s">
        <v>10</v>
      </c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7"/>
      <c r="AE77" s="26"/>
    </row>
    <row r="78" spans="1:31" ht="99" x14ac:dyDescent="0.45">
      <c r="A78" s="18">
        <v>1</v>
      </c>
      <c r="B78" s="18" t="s">
        <v>106</v>
      </c>
      <c r="C78" s="23" t="s">
        <v>46</v>
      </c>
      <c r="D78" s="18">
        <v>11</v>
      </c>
      <c r="E78" s="18"/>
      <c r="F78" s="18"/>
      <c r="G78" s="21"/>
      <c r="H78" s="21"/>
      <c r="I78" s="50">
        <v>11</v>
      </c>
      <c r="J78" s="106">
        <v>9</v>
      </c>
      <c r="K78" s="51"/>
      <c r="L78" s="63">
        <f t="shared" ref="L78:L87" si="86">J78/I78*100</f>
        <v>81.818181818181827</v>
      </c>
      <c r="M78" s="51">
        <v>9</v>
      </c>
      <c r="N78" s="19">
        <f t="shared" ref="N78:N87" si="87">M78/I78*100</f>
        <v>81.818181818181827</v>
      </c>
      <c r="O78" s="21">
        <v>7</v>
      </c>
      <c r="P78" s="21"/>
      <c r="Q78" s="21"/>
      <c r="R78" s="21"/>
      <c r="S78" s="21"/>
      <c r="T78" s="18">
        <f t="shared" ref="T78:T87" si="88">O78-Q78-R78-S78</f>
        <v>7</v>
      </c>
      <c r="U78" s="106">
        <v>7</v>
      </c>
      <c r="V78" s="51"/>
      <c r="W78" s="19">
        <f t="shared" ref="W78:W87" si="89">U78/T78*100</f>
        <v>100</v>
      </c>
      <c r="X78" s="25"/>
      <c r="Y78" s="25"/>
      <c r="Z78" s="25"/>
      <c r="AA78" s="21"/>
      <c r="AB78" s="21"/>
      <c r="AC78" s="52"/>
      <c r="AD78" s="20"/>
      <c r="AE78" s="26"/>
    </row>
    <row r="79" spans="1:31" ht="66" x14ac:dyDescent="0.45">
      <c r="A79" s="18">
        <v>2</v>
      </c>
      <c r="B79" s="18" t="s">
        <v>92</v>
      </c>
      <c r="C79" s="23" t="s">
        <v>48</v>
      </c>
      <c r="D79" s="18">
        <v>7</v>
      </c>
      <c r="E79" s="18">
        <v>1</v>
      </c>
      <c r="F79" s="18"/>
      <c r="G79" s="21"/>
      <c r="H79" s="21"/>
      <c r="I79" s="18">
        <f t="shared" ref="I79:I87" si="90">D79-F79-G79-H79</f>
        <v>7</v>
      </c>
      <c r="J79" s="106">
        <v>4</v>
      </c>
      <c r="K79" s="51">
        <v>1</v>
      </c>
      <c r="L79" s="63">
        <f t="shared" si="86"/>
        <v>57.142857142857139</v>
      </c>
      <c r="M79" s="51">
        <v>4</v>
      </c>
      <c r="N79" s="19">
        <f t="shared" si="87"/>
        <v>57.142857142857139</v>
      </c>
      <c r="O79" s="21">
        <v>3</v>
      </c>
      <c r="P79" s="21"/>
      <c r="Q79" s="21"/>
      <c r="R79" s="21"/>
      <c r="S79" s="21"/>
      <c r="T79" s="18">
        <f t="shared" si="88"/>
        <v>3</v>
      </c>
      <c r="U79" s="106">
        <v>3</v>
      </c>
      <c r="V79" s="51">
        <v>1</v>
      </c>
      <c r="W79" s="19">
        <f t="shared" si="89"/>
        <v>100</v>
      </c>
      <c r="X79" s="25"/>
      <c r="Y79" s="25"/>
      <c r="Z79" s="25"/>
      <c r="AA79" s="21"/>
      <c r="AB79" s="21"/>
      <c r="AC79" s="52"/>
      <c r="AD79" s="20"/>
      <c r="AE79" s="26"/>
    </row>
    <row r="80" spans="1:31" ht="66" x14ac:dyDescent="0.45">
      <c r="A80" s="18">
        <v>3</v>
      </c>
      <c r="B80" s="18" t="s">
        <v>93</v>
      </c>
      <c r="C80" s="23" t="s">
        <v>64</v>
      </c>
      <c r="D80" s="18">
        <v>4</v>
      </c>
      <c r="E80" s="18">
        <v>2</v>
      </c>
      <c r="F80" s="18">
        <v>1</v>
      </c>
      <c r="G80" s="21"/>
      <c r="H80" s="21"/>
      <c r="I80" s="18">
        <f t="shared" si="90"/>
        <v>3</v>
      </c>
      <c r="J80" s="106">
        <v>2</v>
      </c>
      <c r="K80" s="51"/>
      <c r="L80" s="63">
        <f t="shared" si="86"/>
        <v>66.666666666666657</v>
      </c>
      <c r="M80" s="51">
        <v>1</v>
      </c>
      <c r="N80" s="19">
        <f t="shared" si="87"/>
        <v>33.333333333333329</v>
      </c>
      <c r="O80" s="21">
        <v>2</v>
      </c>
      <c r="P80" s="21">
        <v>2</v>
      </c>
      <c r="Q80" s="21">
        <v>1</v>
      </c>
      <c r="R80" s="21"/>
      <c r="S80" s="21"/>
      <c r="T80" s="18">
        <v>1</v>
      </c>
      <c r="U80" s="106">
        <v>1</v>
      </c>
      <c r="V80" s="51"/>
      <c r="W80" s="19">
        <f t="shared" si="89"/>
        <v>100</v>
      </c>
      <c r="X80" s="25"/>
      <c r="Y80" s="25"/>
      <c r="Z80" s="25"/>
      <c r="AA80" s="21"/>
      <c r="AB80" s="21"/>
      <c r="AC80" s="52"/>
      <c r="AD80" s="20"/>
      <c r="AE80" s="26"/>
    </row>
    <row r="81" spans="1:32" ht="66" x14ac:dyDescent="0.45">
      <c r="A81" s="18">
        <v>4</v>
      </c>
      <c r="B81" s="18" t="s">
        <v>94</v>
      </c>
      <c r="C81" s="23" t="s">
        <v>58</v>
      </c>
      <c r="D81" s="18">
        <v>2</v>
      </c>
      <c r="E81" s="18">
        <v>0</v>
      </c>
      <c r="F81" s="18"/>
      <c r="G81" s="21">
        <v>0</v>
      </c>
      <c r="H81" s="21"/>
      <c r="I81" s="18">
        <f t="shared" si="90"/>
        <v>2</v>
      </c>
      <c r="J81" s="106">
        <v>1</v>
      </c>
      <c r="K81" s="51"/>
      <c r="L81" s="63">
        <f t="shared" si="86"/>
        <v>50</v>
      </c>
      <c r="M81" s="51">
        <v>1</v>
      </c>
      <c r="N81" s="19">
        <f t="shared" si="87"/>
        <v>50</v>
      </c>
      <c r="O81" s="21">
        <v>1</v>
      </c>
      <c r="P81" s="21"/>
      <c r="Q81" s="21"/>
      <c r="R81" s="21">
        <v>0</v>
      </c>
      <c r="S81" s="21"/>
      <c r="T81" s="18">
        <f t="shared" si="88"/>
        <v>1</v>
      </c>
      <c r="U81" s="106">
        <v>1</v>
      </c>
      <c r="V81" s="51"/>
      <c r="W81" s="19">
        <f t="shared" si="89"/>
        <v>100</v>
      </c>
      <c r="X81" s="25"/>
      <c r="Y81" s="25"/>
      <c r="Z81" s="25"/>
      <c r="AA81" s="21"/>
      <c r="AB81" s="21"/>
      <c r="AC81" s="52"/>
      <c r="AD81" s="20"/>
      <c r="AE81" s="26"/>
    </row>
    <row r="82" spans="1:32" ht="132" x14ac:dyDescent="0.45">
      <c r="A82" s="18">
        <v>5</v>
      </c>
      <c r="B82" s="18" t="s">
        <v>95</v>
      </c>
      <c r="C82" s="23" t="s">
        <v>49</v>
      </c>
      <c r="D82" s="18">
        <v>2</v>
      </c>
      <c r="E82" s="18">
        <v>2</v>
      </c>
      <c r="F82" s="18">
        <v>1</v>
      </c>
      <c r="G82" s="21"/>
      <c r="H82" s="21"/>
      <c r="I82" s="18">
        <f t="shared" si="90"/>
        <v>1</v>
      </c>
      <c r="J82" s="106">
        <v>1</v>
      </c>
      <c r="K82" s="51">
        <v>1</v>
      </c>
      <c r="L82" s="63">
        <f t="shared" si="86"/>
        <v>100</v>
      </c>
      <c r="M82" s="51">
        <v>1</v>
      </c>
      <c r="N82" s="19">
        <f t="shared" si="87"/>
        <v>100</v>
      </c>
      <c r="O82" s="21">
        <v>2</v>
      </c>
      <c r="P82" s="21">
        <v>2</v>
      </c>
      <c r="Q82" s="21">
        <v>1</v>
      </c>
      <c r="R82" s="21"/>
      <c r="S82" s="21"/>
      <c r="T82" s="18">
        <f t="shared" si="88"/>
        <v>1</v>
      </c>
      <c r="U82" s="106">
        <v>1</v>
      </c>
      <c r="V82" s="51">
        <v>1</v>
      </c>
      <c r="W82" s="19">
        <f t="shared" si="89"/>
        <v>100</v>
      </c>
      <c r="X82" s="25"/>
      <c r="Y82" s="25"/>
      <c r="Z82" s="25"/>
      <c r="AA82" s="21"/>
      <c r="AB82" s="21"/>
      <c r="AC82" s="52"/>
      <c r="AD82" s="20"/>
      <c r="AE82" s="26"/>
    </row>
    <row r="83" spans="1:32" ht="99" x14ac:dyDescent="0.45">
      <c r="A83" s="53">
        <v>6</v>
      </c>
      <c r="B83" s="53" t="s">
        <v>107</v>
      </c>
      <c r="C83" s="54" t="s">
        <v>65</v>
      </c>
      <c r="D83" s="53">
        <v>15</v>
      </c>
      <c r="E83" s="53">
        <v>5</v>
      </c>
      <c r="F83" s="53">
        <v>1</v>
      </c>
      <c r="G83" s="51"/>
      <c r="H83" s="51"/>
      <c r="I83" s="18">
        <f t="shared" si="90"/>
        <v>14</v>
      </c>
      <c r="J83" s="120">
        <v>14</v>
      </c>
      <c r="K83" s="51">
        <v>4</v>
      </c>
      <c r="L83" s="63">
        <f t="shared" si="86"/>
        <v>100</v>
      </c>
      <c r="M83" s="51">
        <v>12</v>
      </c>
      <c r="N83" s="19">
        <f t="shared" si="87"/>
        <v>85.714285714285708</v>
      </c>
      <c r="O83" s="51">
        <v>10</v>
      </c>
      <c r="P83" s="51">
        <v>5</v>
      </c>
      <c r="Q83" s="51">
        <v>1</v>
      </c>
      <c r="R83" s="51"/>
      <c r="S83" s="51"/>
      <c r="T83" s="18">
        <f t="shared" si="88"/>
        <v>9</v>
      </c>
      <c r="U83" s="120">
        <v>9</v>
      </c>
      <c r="V83" s="51">
        <v>4</v>
      </c>
      <c r="W83" s="19">
        <f t="shared" si="89"/>
        <v>100</v>
      </c>
      <c r="X83" s="55"/>
      <c r="Y83" s="55"/>
      <c r="Z83" s="55"/>
      <c r="AA83" s="51"/>
      <c r="AB83" s="51"/>
      <c r="AC83" s="56"/>
      <c r="AD83" s="20"/>
      <c r="AE83" s="26"/>
    </row>
    <row r="84" spans="1:32" ht="132" x14ac:dyDescent="0.45">
      <c r="A84" s="18">
        <v>7</v>
      </c>
      <c r="B84" s="18" t="s">
        <v>96</v>
      </c>
      <c r="C84" s="23" t="s">
        <v>51</v>
      </c>
      <c r="D84" s="18">
        <v>1</v>
      </c>
      <c r="E84" s="18"/>
      <c r="F84" s="18"/>
      <c r="G84" s="21"/>
      <c r="H84" s="21"/>
      <c r="I84" s="18">
        <f t="shared" si="90"/>
        <v>1</v>
      </c>
      <c r="J84" s="106">
        <v>1</v>
      </c>
      <c r="K84" s="21"/>
      <c r="L84" s="63">
        <f t="shared" si="86"/>
        <v>100</v>
      </c>
      <c r="M84" s="21">
        <v>1</v>
      </c>
      <c r="N84" s="19">
        <f t="shared" si="87"/>
        <v>100</v>
      </c>
      <c r="O84" s="21"/>
      <c r="P84" s="21"/>
      <c r="Q84" s="21"/>
      <c r="R84" s="21"/>
      <c r="S84" s="21"/>
      <c r="T84" s="18"/>
      <c r="U84" s="106"/>
      <c r="V84" s="21"/>
      <c r="W84" s="19"/>
      <c r="X84" s="25"/>
      <c r="Y84" s="25"/>
      <c r="Z84" s="25"/>
      <c r="AA84" s="21"/>
      <c r="AB84" s="21"/>
      <c r="AC84" s="52"/>
      <c r="AD84" s="20"/>
      <c r="AE84" s="26"/>
    </row>
    <row r="85" spans="1:32" ht="66" x14ac:dyDescent="0.45">
      <c r="A85" s="22">
        <v>8</v>
      </c>
      <c r="B85" s="18" t="s">
        <v>136</v>
      </c>
      <c r="C85" s="57" t="s">
        <v>66</v>
      </c>
      <c r="D85" s="22">
        <v>3</v>
      </c>
      <c r="E85" s="22">
        <v>2</v>
      </c>
      <c r="F85" s="22"/>
      <c r="G85" s="58"/>
      <c r="H85" s="58"/>
      <c r="I85" s="18">
        <f t="shared" si="90"/>
        <v>3</v>
      </c>
      <c r="J85" s="121">
        <v>3</v>
      </c>
      <c r="K85" s="59"/>
      <c r="L85" s="63">
        <f t="shared" si="86"/>
        <v>100</v>
      </c>
      <c r="M85" s="59">
        <v>3</v>
      </c>
      <c r="N85" s="19">
        <f t="shared" si="87"/>
        <v>100</v>
      </c>
      <c r="O85" s="58">
        <v>1</v>
      </c>
      <c r="P85" s="58"/>
      <c r="Q85" s="58"/>
      <c r="R85" s="58"/>
      <c r="S85" s="58"/>
      <c r="T85" s="18">
        <f t="shared" si="88"/>
        <v>1</v>
      </c>
      <c r="U85" s="121">
        <v>1</v>
      </c>
      <c r="V85" s="59"/>
      <c r="W85" s="19">
        <f t="shared" si="89"/>
        <v>100</v>
      </c>
      <c r="X85" s="60"/>
      <c r="Y85" s="60"/>
      <c r="Z85" s="60"/>
      <c r="AA85" s="58"/>
      <c r="AB85" s="58"/>
      <c r="AC85" s="61"/>
      <c r="AD85" s="20"/>
      <c r="AE85" s="26"/>
    </row>
    <row r="86" spans="1:32" ht="66" x14ac:dyDescent="0.45">
      <c r="A86" s="18">
        <v>9</v>
      </c>
      <c r="B86" s="18" t="s">
        <v>97</v>
      </c>
      <c r="C86" s="23" t="s">
        <v>53</v>
      </c>
      <c r="D86" s="18">
        <v>3</v>
      </c>
      <c r="E86" s="18">
        <v>1</v>
      </c>
      <c r="F86" s="18"/>
      <c r="G86" s="21"/>
      <c r="H86" s="21"/>
      <c r="I86" s="18">
        <f t="shared" si="90"/>
        <v>3</v>
      </c>
      <c r="J86" s="106">
        <v>2</v>
      </c>
      <c r="K86" s="21">
        <v>1</v>
      </c>
      <c r="L86" s="63">
        <f t="shared" si="86"/>
        <v>66.666666666666657</v>
      </c>
      <c r="M86" s="21">
        <v>2</v>
      </c>
      <c r="N86" s="19">
        <f t="shared" si="87"/>
        <v>66.666666666666657</v>
      </c>
      <c r="O86" s="21">
        <v>1</v>
      </c>
      <c r="P86" s="21">
        <v>1</v>
      </c>
      <c r="Q86" s="21"/>
      <c r="R86" s="21"/>
      <c r="S86" s="21"/>
      <c r="T86" s="18">
        <f t="shared" si="88"/>
        <v>1</v>
      </c>
      <c r="U86" s="106">
        <v>1</v>
      </c>
      <c r="V86" s="21">
        <v>1</v>
      </c>
      <c r="W86" s="19">
        <f t="shared" si="89"/>
        <v>100</v>
      </c>
      <c r="X86" s="25"/>
      <c r="Y86" s="25"/>
      <c r="Z86" s="25"/>
      <c r="AA86" s="21"/>
      <c r="AB86" s="21"/>
      <c r="AC86" s="52"/>
      <c r="AD86" s="20"/>
      <c r="AE86" s="26"/>
    </row>
    <row r="87" spans="1:32" s="2" customFormat="1" ht="33" x14ac:dyDescent="0.4">
      <c r="A87" s="95" t="s">
        <v>1</v>
      </c>
      <c r="B87" s="96"/>
      <c r="C87" s="97"/>
      <c r="D87" s="17">
        <f>D86+D85+D84+D83+D82+D81+D80+D79+D78</f>
        <v>48</v>
      </c>
      <c r="E87" s="17">
        <f t="shared" ref="E87:AC87" si="91">E86+E85+E84+E83+E82+E81+E80+E79+E78</f>
        <v>13</v>
      </c>
      <c r="F87" s="17">
        <f t="shared" si="91"/>
        <v>3</v>
      </c>
      <c r="G87" s="17">
        <f t="shared" si="91"/>
        <v>0</v>
      </c>
      <c r="H87" s="17">
        <f t="shared" si="91"/>
        <v>0</v>
      </c>
      <c r="I87" s="18">
        <f t="shared" si="90"/>
        <v>45</v>
      </c>
      <c r="J87" s="119">
        <f t="shared" si="91"/>
        <v>37</v>
      </c>
      <c r="K87" s="17">
        <f t="shared" si="91"/>
        <v>7</v>
      </c>
      <c r="L87" s="63">
        <f t="shared" si="86"/>
        <v>82.222222222222214</v>
      </c>
      <c r="M87" s="17">
        <f t="shared" si="91"/>
        <v>34</v>
      </c>
      <c r="N87" s="19">
        <f t="shared" si="87"/>
        <v>75.555555555555557</v>
      </c>
      <c r="O87" s="17">
        <f t="shared" si="91"/>
        <v>27</v>
      </c>
      <c r="P87" s="17">
        <f t="shared" si="91"/>
        <v>10</v>
      </c>
      <c r="Q87" s="17">
        <f t="shared" si="91"/>
        <v>3</v>
      </c>
      <c r="R87" s="17">
        <f t="shared" si="91"/>
        <v>0</v>
      </c>
      <c r="S87" s="17">
        <f t="shared" si="91"/>
        <v>0</v>
      </c>
      <c r="T87" s="18">
        <f t="shared" si="88"/>
        <v>24</v>
      </c>
      <c r="U87" s="119">
        <f t="shared" si="91"/>
        <v>24</v>
      </c>
      <c r="V87" s="17">
        <f t="shared" si="91"/>
        <v>7</v>
      </c>
      <c r="W87" s="19">
        <f t="shared" si="89"/>
        <v>100</v>
      </c>
      <c r="X87" s="17">
        <f t="shared" si="91"/>
        <v>0</v>
      </c>
      <c r="Y87" s="17">
        <f t="shared" si="91"/>
        <v>0</v>
      </c>
      <c r="Z87" s="17">
        <f t="shared" si="91"/>
        <v>0</v>
      </c>
      <c r="AA87" s="17">
        <f t="shared" si="91"/>
        <v>0</v>
      </c>
      <c r="AB87" s="17">
        <f t="shared" si="91"/>
        <v>0</v>
      </c>
      <c r="AC87" s="62">
        <f t="shared" si="91"/>
        <v>0</v>
      </c>
      <c r="AD87" s="17">
        <v>0</v>
      </c>
      <c r="AE87" s="40"/>
    </row>
    <row r="88" spans="1:32" ht="33" x14ac:dyDescent="0.45">
      <c r="A88" s="95" t="s">
        <v>11</v>
      </c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7"/>
      <c r="AE88" s="26"/>
    </row>
    <row r="89" spans="1:32" ht="132" x14ac:dyDescent="0.45">
      <c r="A89" s="18" t="s">
        <v>29</v>
      </c>
      <c r="B89" s="18" t="s">
        <v>98</v>
      </c>
      <c r="C89" s="23" t="s">
        <v>60</v>
      </c>
      <c r="D89" s="18">
        <v>3</v>
      </c>
      <c r="E89" s="18"/>
      <c r="F89" s="18"/>
      <c r="G89" s="21"/>
      <c r="H89" s="21"/>
      <c r="I89" s="18">
        <f>D89-F89-G89-H89</f>
        <v>3</v>
      </c>
      <c r="J89" s="106">
        <v>3</v>
      </c>
      <c r="K89" s="21"/>
      <c r="L89" s="63">
        <f t="shared" ref="L89:L91" si="92">J89/I89*100</f>
        <v>100</v>
      </c>
      <c r="M89" s="21">
        <v>2</v>
      </c>
      <c r="N89" s="19">
        <f t="shared" ref="N89:N91" si="93">M89/I89*100</f>
        <v>66.666666666666657</v>
      </c>
      <c r="O89" s="21">
        <v>2</v>
      </c>
      <c r="P89" s="21"/>
      <c r="Q89" s="21"/>
      <c r="R89" s="21"/>
      <c r="S89" s="21"/>
      <c r="T89" s="18">
        <f t="shared" ref="T89:T91" si="94">O89-Q89-R89-S89</f>
        <v>2</v>
      </c>
      <c r="U89" s="106">
        <v>2</v>
      </c>
      <c r="V89" s="21"/>
      <c r="W89" s="19">
        <f t="shared" ref="W89:W91" si="95">U89/T89*100</f>
        <v>100</v>
      </c>
      <c r="X89" s="25"/>
      <c r="Y89" s="25"/>
      <c r="Z89" s="25"/>
      <c r="AA89" s="21"/>
      <c r="AB89" s="21"/>
      <c r="AC89" s="21"/>
      <c r="AD89" s="20"/>
      <c r="AE89" s="26" t="s">
        <v>125</v>
      </c>
      <c r="AF89" s="14"/>
    </row>
    <row r="90" spans="1:32" s="2" customFormat="1" ht="33" x14ac:dyDescent="0.4">
      <c r="A90" s="95" t="s">
        <v>1</v>
      </c>
      <c r="B90" s="96"/>
      <c r="C90" s="97"/>
      <c r="D90" s="17">
        <f>D89</f>
        <v>3</v>
      </c>
      <c r="E90" s="17">
        <f t="shared" ref="E90:AC90" si="96">E89</f>
        <v>0</v>
      </c>
      <c r="F90" s="17">
        <f t="shared" si="96"/>
        <v>0</v>
      </c>
      <c r="G90" s="17">
        <f t="shared" si="96"/>
        <v>0</v>
      </c>
      <c r="H90" s="17">
        <f t="shared" si="96"/>
        <v>0</v>
      </c>
      <c r="I90" s="18">
        <f>D90-F90-G90-H90</f>
        <v>3</v>
      </c>
      <c r="J90" s="119">
        <f t="shared" si="96"/>
        <v>3</v>
      </c>
      <c r="K90" s="17">
        <f t="shared" si="96"/>
        <v>0</v>
      </c>
      <c r="L90" s="63">
        <f t="shared" si="92"/>
        <v>100</v>
      </c>
      <c r="M90" s="17">
        <f t="shared" si="96"/>
        <v>2</v>
      </c>
      <c r="N90" s="19">
        <f t="shared" si="93"/>
        <v>66.666666666666657</v>
      </c>
      <c r="O90" s="17">
        <f t="shared" si="96"/>
        <v>2</v>
      </c>
      <c r="P90" s="17">
        <f t="shared" si="96"/>
        <v>0</v>
      </c>
      <c r="Q90" s="17">
        <f t="shared" si="96"/>
        <v>0</v>
      </c>
      <c r="R90" s="17">
        <f t="shared" si="96"/>
        <v>0</v>
      </c>
      <c r="S90" s="17">
        <f t="shared" si="96"/>
        <v>0</v>
      </c>
      <c r="T90" s="18">
        <f t="shared" si="94"/>
        <v>2</v>
      </c>
      <c r="U90" s="119">
        <f t="shared" si="96"/>
        <v>2</v>
      </c>
      <c r="V90" s="17">
        <f t="shared" si="96"/>
        <v>0</v>
      </c>
      <c r="W90" s="19">
        <f t="shared" si="95"/>
        <v>100</v>
      </c>
      <c r="X90" s="17">
        <f t="shared" si="96"/>
        <v>0</v>
      </c>
      <c r="Y90" s="17">
        <f t="shared" si="96"/>
        <v>0</v>
      </c>
      <c r="Z90" s="17">
        <f t="shared" si="96"/>
        <v>0</v>
      </c>
      <c r="AA90" s="17">
        <f t="shared" si="96"/>
        <v>0</v>
      </c>
      <c r="AB90" s="17">
        <f t="shared" si="96"/>
        <v>0</v>
      </c>
      <c r="AC90" s="17">
        <f t="shared" si="96"/>
        <v>0</v>
      </c>
      <c r="AD90" s="20"/>
      <c r="AE90" s="40"/>
      <c r="AF90" s="15"/>
    </row>
    <row r="91" spans="1:32" s="2" customFormat="1" ht="33" x14ac:dyDescent="0.4">
      <c r="A91" s="95" t="s">
        <v>14</v>
      </c>
      <c r="B91" s="96"/>
      <c r="C91" s="97"/>
      <c r="D91" s="25">
        <f>D90+D87+D76+D69+D73+D66+D63</f>
        <v>74</v>
      </c>
      <c r="E91" s="25">
        <f t="shared" ref="E91:AC91" si="97">E90+E87+E76+E69+E73+E66+E63</f>
        <v>28</v>
      </c>
      <c r="F91" s="25">
        <f t="shared" si="97"/>
        <v>6</v>
      </c>
      <c r="G91" s="25">
        <f t="shared" si="97"/>
        <v>0</v>
      </c>
      <c r="H91" s="25">
        <f t="shared" si="97"/>
        <v>0</v>
      </c>
      <c r="I91" s="18">
        <f>D91-F91-G91-H91</f>
        <v>68</v>
      </c>
      <c r="J91" s="122">
        <f t="shared" si="97"/>
        <v>54</v>
      </c>
      <c r="K91" s="25">
        <f t="shared" si="97"/>
        <v>12</v>
      </c>
      <c r="L91" s="63">
        <f t="shared" si="92"/>
        <v>79.411764705882348</v>
      </c>
      <c r="M91" s="25">
        <f t="shared" si="97"/>
        <v>47</v>
      </c>
      <c r="N91" s="19">
        <f t="shared" si="93"/>
        <v>69.117647058823522</v>
      </c>
      <c r="O91" s="25">
        <f t="shared" si="97"/>
        <v>42</v>
      </c>
      <c r="P91" s="25">
        <f t="shared" si="97"/>
        <v>19</v>
      </c>
      <c r="Q91" s="25">
        <f t="shared" si="97"/>
        <v>4</v>
      </c>
      <c r="R91" s="25">
        <f t="shared" si="97"/>
        <v>0</v>
      </c>
      <c r="S91" s="25">
        <f t="shared" si="97"/>
        <v>0</v>
      </c>
      <c r="T91" s="18">
        <f t="shared" si="94"/>
        <v>38</v>
      </c>
      <c r="U91" s="122">
        <f t="shared" si="97"/>
        <v>36</v>
      </c>
      <c r="V91" s="25">
        <f t="shared" si="97"/>
        <v>10</v>
      </c>
      <c r="W91" s="19">
        <f t="shared" si="95"/>
        <v>94.73684210526315</v>
      </c>
      <c r="X91" s="25">
        <f t="shared" si="97"/>
        <v>0</v>
      </c>
      <c r="Y91" s="25">
        <f t="shared" si="97"/>
        <v>0</v>
      </c>
      <c r="Z91" s="25">
        <f t="shared" si="97"/>
        <v>0</v>
      </c>
      <c r="AA91" s="25">
        <f t="shared" si="97"/>
        <v>0</v>
      </c>
      <c r="AB91" s="25">
        <f t="shared" si="97"/>
        <v>0</v>
      </c>
      <c r="AC91" s="25">
        <f t="shared" si="97"/>
        <v>0</v>
      </c>
      <c r="AD91" s="25">
        <v>0</v>
      </c>
      <c r="AE91" s="40"/>
    </row>
    <row r="92" spans="1:32" ht="33" x14ac:dyDescent="0.45">
      <c r="A92" s="95" t="s">
        <v>15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7"/>
      <c r="AE92" s="26"/>
    </row>
    <row r="93" spans="1:32" ht="33" x14ac:dyDescent="0.45">
      <c r="A93" s="102" t="s">
        <v>5</v>
      </c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4"/>
      <c r="AE93" s="26"/>
    </row>
    <row r="94" spans="1:32" ht="66" x14ac:dyDescent="0.45">
      <c r="A94" s="18" t="s">
        <v>6</v>
      </c>
      <c r="B94" s="18" t="s">
        <v>99</v>
      </c>
      <c r="C94" s="23" t="s">
        <v>5</v>
      </c>
      <c r="D94" s="17">
        <v>2</v>
      </c>
      <c r="E94" s="17">
        <v>2</v>
      </c>
      <c r="F94" s="18">
        <v>1</v>
      </c>
      <c r="G94" s="21"/>
      <c r="H94" s="21"/>
      <c r="I94" s="18">
        <f>D94-F94-G94-H94</f>
        <v>1</v>
      </c>
      <c r="J94" s="106">
        <v>1</v>
      </c>
      <c r="K94" s="21"/>
      <c r="L94" s="63">
        <f t="shared" ref="L94" si="98">J94/I94*100</f>
        <v>100</v>
      </c>
      <c r="M94" s="25">
        <v>1</v>
      </c>
      <c r="N94" s="19">
        <f t="shared" ref="N94:N95" si="99">M94/I94*100</f>
        <v>100</v>
      </c>
      <c r="O94" s="25">
        <v>2</v>
      </c>
      <c r="P94" s="25">
        <v>1</v>
      </c>
      <c r="Q94" s="25">
        <v>1</v>
      </c>
      <c r="R94" s="25"/>
      <c r="S94" s="21"/>
      <c r="T94" s="18">
        <f t="shared" ref="T94" si="100">O94-Q94-R94-S94</f>
        <v>1</v>
      </c>
      <c r="U94" s="106">
        <v>1</v>
      </c>
      <c r="V94" s="21"/>
      <c r="W94" s="19">
        <f t="shared" ref="W94:W95" si="101">U94/T94*100</f>
        <v>100</v>
      </c>
      <c r="X94" s="25"/>
      <c r="Y94" s="25"/>
      <c r="Z94" s="25"/>
      <c r="AA94" s="21"/>
      <c r="AB94" s="21"/>
      <c r="AC94" s="21"/>
      <c r="AD94" s="20"/>
      <c r="AE94" s="26"/>
    </row>
    <row r="95" spans="1:32" ht="33" x14ac:dyDescent="0.45">
      <c r="A95" s="68" t="s">
        <v>1</v>
      </c>
      <c r="B95" s="68"/>
      <c r="C95" s="68"/>
      <c r="D95" s="17">
        <f>D94</f>
        <v>2</v>
      </c>
      <c r="E95" s="17">
        <f t="shared" ref="E95:M95" si="102">E94</f>
        <v>2</v>
      </c>
      <c r="F95" s="17">
        <f t="shared" si="102"/>
        <v>1</v>
      </c>
      <c r="G95" s="17">
        <f t="shared" si="102"/>
        <v>0</v>
      </c>
      <c r="H95" s="17">
        <f t="shared" si="102"/>
        <v>0</v>
      </c>
      <c r="I95" s="18">
        <f>D95-F95-G95-H95</f>
        <v>1</v>
      </c>
      <c r="J95" s="119">
        <f t="shared" si="102"/>
        <v>1</v>
      </c>
      <c r="K95" s="17">
        <f t="shared" si="102"/>
        <v>0</v>
      </c>
      <c r="L95" s="65">
        <f t="shared" si="102"/>
        <v>100</v>
      </c>
      <c r="M95" s="17">
        <f t="shared" si="102"/>
        <v>1</v>
      </c>
      <c r="N95" s="19">
        <f t="shared" si="99"/>
        <v>100</v>
      </c>
      <c r="O95" s="17">
        <f>O94</f>
        <v>2</v>
      </c>
      <c r="P95" s="25"/>
      <c r="Q95" s="25"/>
      <c r="R95" s="25"/>
      <c r="S95" s="21"/>
      <c r="T95" s="17">
        <f>T94</f>
        <v>1</v>
      </c>
      <c r="U95" s="106"/>
      <c r="V95" s="21"/>
      <c r="W95" s="19">
        <f t="shared" si="101"/>
        <v>0</v>
      </c>
      <c r="X95" s="25"/>
      <c r="Y95" s="25"/>
      <c r="Z95" s="25"/>
      <c r="AA95" s="21"/>
      <c r="AB95" s="21"/>
      <c r="AC95" s="21"/>
      <c r="AD95" s="20"/>
      <c r="AE95" s="26"/>
    </row>
    <row r="96" spans="1:32" ht="33" x14ac:dyDescent="0.45">
      <c r="A96" s="95" t="s">
        <v>19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7"/>
      <c r="AE96" s="26"/>
    </row>
    <row r="97" spans="1:31" ht="99" x14ac:dyDescent="0.45">
      <c r="A97" s="18">
        <v>1</v>
      </c>
      <c r="B97" s="18" t="s">
        <v>100</v>
      </c>
      <c r="C97" s="23" t="s">
        <v>67</v>
      </c>
      <c r="D97" s="17">
        <v>1</v>
      </c>
      <c r="E97" s="17">
        <v>1</v>
      </c>
      <c r="F97" s="18"/>
      <c r="G97" s="21"/>
      <c r="H97" s="21"/>
      <c r="I97" s="18"/>
      <c r="J97" s="106">
        <v>1</v>
      </c>
      <c r="K97" s="21">
        <v>1</v>
      </c>
      <c r="L97" s="63">
        <v>100</v>
      </c>
      <c r="M97" s="25">
        <v>1</v>
      </c>
      <c r="N97" s="19">
        <v>100</v>
      </c>
      <c r="O97" s="25">
        <v>1</v>
      </c>
      <c r="P97" s="25">
        <v>1</v>
      </c>
      <c r="Q97" s="25">
        <v>1</v>
      </c>
      <c r="R97" s="25"/>
      <c r="S97" s="21"/>
      <c r="T97" s="18">
        <f t="shared" ref="T97:T102" si="103">O97-Q97-R97-S97</f>
        <v>0</v>
      </c>
      <c r="U97" s="106">
        <v>1</v>
      </c>
      <c r="V97" s="21">
        <v>1</v>
      </c>
      <c r="W97" s="19">
        <v>100</v>
      </c>
      <c r="X97" s="25"/>
      <c r="Y97" s="25"/>
      <c r="Z97" s="25"/>
      <c r="AA97" s="21"/>
      <c r="AB97" s="21"/>
      <c r="AC97" s="21"/>
      <c r="AD97" s="20"/>
      <c r="AE97" s="26"/>
    </row>
    <row r="98" spans="1:31" ht="66" x14ac:dyDescent="0.45">
      <c r="A98" s="18">
        <v>2</v>
      </c>
      <c r="B98" s="18" t="s">
        <v>138</v>
      </c>
      <c r="C98" s="23" t="s">
        <v>30</v>
      </c>
      <c r="D98" s="17">
        <v>2</v>
      </c>
      <c r="E98" s="17">
        <v>2</v>
      </c>
      <c r="F98" s="18">
        <v>2</v>
      </c>
      <c r="G98" s="21"/>
      <c r="H98" s="21"/>
      <c r="I98" s="18">
        <f t="shared" ref="I98:I101" si="104">D98-F98-G98-H98</f>
        <v>0</v>
      </c>
      <c r="J98" s="106"/>
      <c r="K98" s="21"/>
      <c r="L98" s="63"/>
      <c r="M98" s="25"/>
      <c r="N98" s="19"/>
      <c r="O98" s="25">
        <v>2</v>
      </c>
      <c r="P98" s="25">
        <v>2</v>
      </c>
      <c r="Q98" s="25">
        <v>2</v>
      </c>
      <c r="R98" s="25"/>
      <c r="S98" s="21"/>
      <c r="T98" s="18">
        <f t="shared" si="103"/>
        <v>0</v>
      </c>
      <c r="U98" s="106"/>
      <c r="V98" s="21"/>
      <c r="W98" s="19"/>
      <c r="X98" s="25"/>
      <c r="Y98" s="25"/>
      <c r="Z98" s="25"/>
      <c r="AA98" s="21"/>
      <c r="AB98" s="21"/>
      <c r="AC98" s="21"/>
      <c r="AD98" s="20"/>
      <c r="AE98" s="26"/>
    </row>
    <row r="99" spans="1:31" ht="66" x14ac:dyDescent="0.45">
      <c r="A99" s="18">
        <v>3</v>
      </c>
      <c r="B99" s="18" t="s">
        <v>139</v>
      </c>
      <c r="C99" s="23" t="s">
        <v>36</v>
      </c>
      <c r="D99" s="17">
        <v>1</v>
      </c>
      <c r="E99" s="17"/>
      <c r="F99" s="18"/>
      <c r="G99" s="21"/>
      <c r="H99" s="21"/>
      <c r="I99" s="18">
        <f t="shared" si="104"/>
        <v>1</v>
      </c>
      <c r="J99" s="106">
        <v>1</v>
      </c>
      <c r="K99" s="21"/>
      <c r="L99" s="63">
        <f t="shared" ref="L99:L102" si="105">J99/I99*100</f>
        <v>100</v>
      </c>
      <c r="M99" s="25">
        <v>1</v>
      </c>
      <c r="N99" s="19">
        <f t="shared" ref="N99:N102" si="106">M99/I99*100</f>
        <v>100</v>
      </c>
      <c r="O99" s="25">
        <v>1</v>
      </c>
      <c r="P99" s="25"/>
      <c r="Q99" s="25"/>
      <c r="R99" s="25"/>
      <c r="S99" s="21"/>
      <c r="T99" s="18">
        <f t="shared" si="103"/>
        <v>1</v>
      </c>
      <c r="U99" s="106">
        <v>1</v>
      </c>
      <c r="V99" s="21"/>
      <c r="W99" s="19">
        <f t="shared" ref="W99:W102" si="107">U99/T99*100</f>
        <v>100</v>
      </c>
      <c r="X99" s="25"/>
      <c r="Y99" s="25"/>
      <c r="Z99" s="25"/>
      <c r="AA99" s="21"/>
      <c r="AB99" s="21"/>
      <c r="AC99" s="21"/>
      <c r="AD99" s="20"/>
      <c r="AE99" s="26"/>
    </row>
    <row r="100" spans="1:31" ht="33" x14ac:dyDescent="0.45">
      <c r="A100" s="68" t="s">
        <v>1</v>
      </c>
      <c r="B100" s="68"/>
      <c r="C100" s="68"/>
      <c r="D100" s="17">
        <f>D97+D98+D99</f>
        <v>4</v>
      </c>
      <c r="E100" s="17">
        <f t="shared" ref="E100:K100" si="108">E97+E98+E99</f>
        <v>3</v>
      </c>
      <c r="F100" s="17">
        <f t="shared" si="108"/>
        <v>2</v>
      </c>
      <c r="G100" s="17">
        <f t="shared" si="108"/>
        <v>0</v>
      </c>
      <c r="H100" s="17">
        <f t="shared" si="108"/>
        <v>0</v>
      </c>
      <c r="I100" s="18">
        <f t="shared" si="104"/>
        <v>2</v>
      </c>
      <c r="J100" s="119">
        <f t="shared" si="108"/>
        <v>2</v>
      </c>
      <c r="K100" s="17">
        <f t="shared" si="108"/>
        <v>1</v>
      </c>
      <c r="L100" s="63">
        <f t="shared" si="105"/>
        <v>100</v>
      </c>
      <c r="M100" s="25"/>
      <c r="N100" s="19">
        <f t="shared" si="106"/>
        <v>0</v>
      </c>
      <c r="O100" s="17">
        <f>O97+O98+O99</f>
        <v>4</v>
      </c>
      <c r="P100" s="25"/>
      <c r="Q100" s="25"/>
      <c r="R100" s="25"/>
      <c r="S100" s="21"/>
      <c r="T100" s="18">
        <f t="shared" si="103"/>
        <v>4</v>
      </c>
      <c r="U100" s="106"/>
      <c r="V100" s="21"/>
      <c r="W100" s="19">
        <f t="shared" si="107"/>
        <v>0</v>
      </c>
      <c r="X100" s="25"/>
      <c r="Y100" s="25"/>
      <c r="Z100" s="25"/>
      <c r="AA100" s="21"/>
      <c r="AB100" s="21"/>
      <c r="AC100" s="21"/>
      <c r="AD100" s="20"/>
      <c r="AE100" s="26"/>
    </row>
    <row r="101" spans="1:31" s="2" customFormat="1" ht="33" x14ac:dyDescent="0.4">
      <c r="A101" s="95" t="s">
        <v>16</v>
      </c>
      <c r="B101" s="96"/>
      <c r="C101" s="97"/>
      <c r="D101" s="25">
        <f>D95++D100</f>
        <v>6</v>
      </c>
      <c r="E101" s="25">
        <f t="shared" ref="E101:K101" si="109">E95++E100</f>
        <v>5</v>
      </c>
      <c r="F101" s="25">
        <f t="shared" si="109"/>
        <v>3</v>
      </c>
      <c r="G101" s="25">
        <f t="shared" si="109"/>
        <v>0</v>
      </c>
      <c r="H101" s="25">
        <f t="shared" si="109"/>
        <v>0</v>
      </c>
      <c r="I101" s="18">
        <f t="shared" si="104"/>
        <v>3</v>
      </c>
      <c r="J101" s="122">
        <f t="shared" si="109"/>
        <v>3</v>
      </c>
      <c r="K101" s="25">
        <f t="shared" si="109"/>
        <v>1</v>
      </c>
      <c r="L101" s="63">
        <f t="shared" si="105"/>
        <v>100</v>
      </c>
      <c r="M101" s="17"/>
      <c r="N101" s="19">
        <f t="shared" si="106"/>
        <v>0</v>
      </c>
      <c r="O101" s="25">
        <f>O95++O100</f>
        <v>6</v>
      </c>
      <c r="P101" s="25">
        <v>2</v>
      </c>
      <c r="Q101" s="25"/>
      <c r="R101" s="25"/>
      <c r="S101" s="25">
        <f t="shared" ref="S101" si="110">S94+S97</f>
        <v>0</v>
      </c>
      <c r="T101" s="18">
        <f t="shared" si="103"/>
        <v>6</v>
      </c>
      <c r="U101" s="122">
        <f>U94+U97+U98+U99</f>
        <v>3</v>
      </c>
      <c r="V101" s="25"/>
      <c r="W101" s="19">
        <f t="shared" si="107"/>
        <v>50</v>
      </c>
      <c r="X101" s="25"/>
      <c r="Y101" s="25"/>
      <c r="Z101" s="25"/>
      <c r="AA101" s="25"/>
      <c r="AB101" s="25"/>
      <c r="AC101" s="25"/>
      <c r="AD101" s="20"/>
      <c r="AE101" s="40"/>
    </row>
    <row r="102" spans="1:31" s="2" customFormat="1" ht="53.25" customHeight="1" x14ac:dyDescent="0.4">
      <c r="A102" s="95" t="s">
        <v>17</v>
      </c>
      <c r="B102" s="96"/>
      <c r="C102" s="97"/>
      <c r="D102" s="25">
        <f>D101+D91+D56</f>
        <v>1094</v>
      </c>
      <c r="E102" s="25">
        <f t="shared" ref="E102:AA102" si="111">E101+E91+E56</f>
        <v>440</v>
      </c>
      <c r="F102" s="25">
        <f t="shared" si="111"/>
        <v>63</v>
      </c>
      <c r="G102" s="25">
        <f t="shared" si="111"/>
        <v>35</v>
      </c>
      <c r="H102" s="25">
        <f t="shared" si="111"/>
        <v>55</v>
      </c>
      <c r="I102" s="18">
        <f>D102-F102-G102-H102</f>
        <v>941</v>
      </c>
      <c r="J102" s="122">
        <f t="shared" si="111"/>
        <v>730</v>
      </c>
      <c r="K102" s="25">
        <f t="shared" si="111"/>
        <v>294</v>
      </c>
      <c r="L102" s="63">
        <f t="shared" si="105"/>
        <v>77.577045696068012</v>
      </c>
      <c r="M102" s="25">
        <f t="shared" si="111"/>
        <v>567</v>
      </c>
      <c r="N102" s="19">
        <f t="shared" si="106"/>
        <v>60.255047821466526</v>
      </c>
      <c r="O102" s="25">
        <f>O101+O91+O56</f>
        <v>764</v>
      </c>
      <c r="P102" s="25">
        <f t="shared" si="111"/>
        <v>288</v>
      </c>
      <c r="Q102" s="25">
        <f t="shared" si="111"/>
        <v>47</v>
      </c>
      <c r="R102" s="25">
        <f t="shared" si="111"/>
        <v>29</v>
      </c>
      <c r="S102" s="25">
        <f t="shared" si="111"/>
        <v>50</v>
      </c>
      <c r="T102" s="18">
        <f t="shared" si="103"/>
        <v>638</v>
      </c>
      <c r="U102" s="122">
        <f t="shared" si="111"/>
        <v>550</v>
      </c>
      <c r="V102" s="25">
        <f t="shared" si="111"/>
        <v>166</v>
      </c>
      <c r="W102" s="19">
        <f t="shared" si="107"/>
        <v>86.206896551724128</v>
      </c>
      <c r="X102" s="25">
        <f t="shared" si="111"/>
        <v>58</v>
      </c>
      <c r="Y102" s="25">
        <f t="shared" si="111"/>
        <v>7</v>
      </c>
      <c r="Z102" s="25">
        <f t="shared" si="111"/>
        <v>0</v>
      </c>
      <c r="AA102" s="25">
        <f t="shared" si="111"/>
        <v>18</v>
      </c>
      <c r="AB102" s="18">
        <f>X102-Y102-Z102-AA102</f>
        <v>33</v>
      </c>
      <c r="AC102" s="25">
        <f>AC101+AC91+AC56</f>
        <v>25</v>
      </c>
      <c r="AD102" s="20">
        <f t="shared" ref="AD102" si="112">AC102/(X102-Y102-Z102-AA102)*100</f>
        <v>75.757575757575751</v>
      </c>
      <c r="AE102" s="40"/>
    </row>
  </sheetData>
  <mergeCells count="49">
    <mergeCell ref="A73:C73"/>
    <mergeCell ref="A32:AD32"/>
    <mergeCell ref="A102:C102"/>
    <mergeCell ref="A52:AD52"/>
    <mergeCell ref="A57:AD57"/>
    <mergeCell ref="A101:C101"/>
    <mergeCell ref="A91:C91"/>
    <mergeCell ref="A58:AD58"/>
    <mergeCell ref="A64:AD64"/>
    <mergeCell ref="A67:AD67"/>
    <mergeCell ref="A70:AD70"/>
    <mergeCell ref="A74:AD74"/>
    <mergeCell ref="A93:AD93"/>
    <mergeCell ref="A95:C95"/>
    <mergeCell ref="A63:C63"/>
    <mergeCell ref="A96:AD96"/>
    <mergeCell ref="A69:C69"/>
    <mergeCell ref="A28:C28"/>
    <mergeCell ref="A34:C34"/>
    <mergeCell ref="A5:AE5"/>
    <mergeCell ref="A100:C100"/>
    <mergeCell ref="A6:AE6"/>
    <mergeCell ref="A76:C76"/>
    <mergeCell ref="A35:AD35"/>
    <mergeCell ref="A92:AD92"/>
    <mergeCell ref="A15:AD15"/>
    <mergeCell ref="A14:C14"/>
    <mergeCell ref="A87:C87"/>
    <mergeCell ref="A90:C90"/>
    <mergeCell ref="A88:AD88"/>
    <mergeCell ref="A77:AD77"/>
    <mergeCell ref="A23:AD23"/>
    <mergeCell ref="A66:C66"/>
    <mergeCell ref="A29:AD29"/>
    <mergeCell ref="A55:C55"/>
    <mergeCell ref="A56:C56"/>
    <mergeCell ref="A51:C51"/>
    <mergeCell ref="A1:AE1"/>
    <mergeCell ref="AE11:AE12"/>
    <mergeCell ref="AE45:AE46"/>
    <mergeCell ref="A19:C19"/>
    <mergeCell ref="B22:C22"/>
    <mergeCell ref="A20:AD20"/>
    <mergeCell ref="A2:A4"/>
    <mergeCell ref="C2:C4"/>
    <mergeCell ref="D2:AD2"/>
    <mergeCell ref="B2:B4"/>
    <mergeCell ref="A31:C31"/>
    <mergeCell ref="AE7:AE10"/>
  </mergeCells>
  <pageMargins left="0.51181102362204722" right="0.51181102362204722" top="0.35433070866141736" bottom="0.55118110236220474" header="0.31496062992125984" footer="0.31496062992125984"/>
  <pageSetup paperSize="9" scale="2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2025-01-09T04:49:00Z</dcterms:modified>
</cp:coreProperties>
</file>